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K:\Vedení ZŠ\Výběrová řízení\"/>
    </mc:Choice>
  </mc:AlternateContent>
  <xr:revisionPtr revIDLastSave="0" documentId="8_{D9D8C9FF-52F0-46FE-9434-61DF5D111A9F}" xr6:coauthVersionLast="47" xr6:coauthVersionMax="47" xr10:uidLastSave="{00000000-0000-0000-0000-000000000000}"/>
  <bookViews>
    <workbookView xWindow="1080" yWindow="1080" windowWidth="15360" windowHeight="8964" xr2:uid="{00000000-000D-0000-FFFF-FFFF00000000}"/>
  </bookViews>
  <sheets>
    <sheet name="Rekapitulace stavby" sheetId="1" r:id="rId1"/>
    <sheet name="MSZATCANY - REKONSTRUKCE ..." sheetId="2" r:id="rId2"/>
  </sheets>
  <definedNames>
    <definedName name="_xlnm._FilterDatabase" localSheetId="1" hidden="1">'MSZATCANY - REKONSTRUKCE ...'!$C$119:$K$169</definedName>
    <definedName name="_xlnm.Print_Titles" localSheetId="1">'MSZATCANY - REKONSTRUKCE ...'!$119:$119</definedName>
    <definedName name="_xlnm.Print_Titles" localSheetId="0">'Rekapitulace stavby'!$92:$92</definedName>
    <definedName name="_xlnm.Print_Area" localSheetId="1">'MSZATCANY - REKONSTRUKCE ...'!$C$4:$J$76,'MSZATCANY - REKONSTRUKCE ...'!$C$82:$J$103,'MSZATCANY - REKONSTRUKCE ...'!$C$109:$J$169</definedName>
    <definedName name="_xlnm.Print_Area" localSheetId="0">'Rekapitulace stavby'!$D$4:$AO$76,'Rekapitulace stavby'!$C$82:$AQ$96</definedName>
  </definedNames>
  <calcPr calcId="191029"/>
</workbook>
</file>

<file path=xl/calcChain.xml><?xml version="1.0" encoding="utf-8"?>
<calcChain xmlns="http://schemas.openxmlformats.org/spreadsheetml/2006/main">
  <c r="J35" i="2" l="1"/>
  <c r="J34" i="2"/>
  <c r="AY95" i="1" s="1"/>
  <c r="J33" i="2"/>
  <c r="AX95" i="1" s="1"/>
  <c r="BI169" i="2"/>
  <c r="BH169" i="2"/>
  <c r="BG169" i="2"/>
  <c r="BF169" i="2"/>
  <c r="T169" i="2"/>
  <c r="T168" i="2" s="1"/>
  <c r="R169" i="2"/>
  <c r="R168" i="2" s="1"/>
  <c r="P169" i="2"/>
  <c r="P168" i="2" s="1"/>
  <c r="BI167" i="2"/>
  <c r="BH167" i="2"/>
  <c r="BG167" i="2"/>
  <c r="BF167" i="2"/>
  <c r="T167" i="2"/>
  <c r="T166" i="2"/>
  <c r="R167" i="2"/>
  <c r="R166" i="2" s="1"/>
  <c r="P167" i="2"/>
  <c r="P166" i="2" s="1"/>
  <c r="P165" i="2" s="1"/>
  <c r="BI164" i="2"/>
  <c r="BH164" i="2"/>
  <c r="BG164" i="2"/>
  <c r="BF164" i="2"/>
  <c r="T164" i="2"/>
  <c r="T163" i="2" s="1"/>
  <c r="R164" i="2"/>
  <c r="R163" i="2" s="1"/>
  <c r="P164" i="2"/>
  <c r="P163" i="2" s="1"/>
  <c r="BI162" i="2"/>
  <c r="BH162" i="2"/>
  <c r="BG162" i="2"/>
  <c r="BF162" i="2"/>
  <c r="T162" i="2"/>
  <c r="R162" i="2"/>
  <c r="P162" i="2"/>
  <c r="BI161" i="2"/>
  <c r="BH161" i="2"/>
  <c r="BG161" i="2"/>
  <c r="BF161" i="2"/>
  <c r="T161" i="2"/>
  <c r="R161" i="2"/>
  <c r="P161" i="2"/>
  <c r="BI160" i="2"/>
  <c r="BH160" i="2"/>
  <c r="BG160" i="2"/>
  <c r="BF160" i="2"/>
  <c r="T160" i="2"/>
  <c r="R160" i="2"/>
  <c r="P160" i="2"/>
  <c r="BI159" i="2"/>
  <c r="BH159" i="2"/>
  <c r="BG159" i="2"/>
  <c r="BF159" i="2"/>
  <c r="T159" i="2"/>
  <c r="R159" i="2"/>
  <c r="P159" i="2"/>
  <c r="BI158" i="2"/>
  <c r="BH158" i="2"/>
  <c r="BG158" i="2"/>
  <c r="BF158" i="2"/>
  <c r="T158" i="2"/>
  <c r="R158" i="2"/>
  <c r="P158" i="2"/>
  <c r="BI157" i="2"/>
  <c r="BH157" i="2"/>
  <c r="BG157" i="2"/>
  <c r="BF157" i="2"/>
  <c r="T157" i="2"/>
  <c r="R157" i="2"/>
  <c r="P157" i="2"/>
  <c r="BI156" i="2"/>
  <c r="BH156" i="2"/>
  <c r="BG156" i="2"/>
  <c r="BF156" i="2"/>
  <c r="T156" i="2"/>
  <c r="R156" i="2"/>
  <c r="P156" i="2"/>
  <c r="BI155" i="2"/>
  <c r="BH155" i="2"/>
  <c r="BG155" i="2"/>
  <c r="BF155" i="2"/>
  <c r="T155" i="2"/>
  <c r="R155" i="2"/>
  <c r="P155" i="2"/>
  <c r="BI154" i="2"/>
  <c r="BH154" i="2"/>
  <c r="BG154" i="2"/>
  <c r="BF154" i="2"/>
  <c r="T154" i="2"/>
  <c r="R154" i="2"/>
  <c r="P154" i="2"/>
  <c r="BI153" i="2"/>
  <c r="BH153" i="2"/>
  <c r="BG153" i="2"/>
  <c r="BF153" i="2"/>
  <c r="T153" i="2"/>
  <c r="R153" i="2"/>
  <c r="P153" i="2"/>
  <c r="BI152" i="2"/>
  <c r="BH152" i="2"/>
  <c r="BG152" i="2"/>
  <c r="BF152" i="2"/>
  <c r="T152" i="2"/>
  <c r="R152" i="2"/>
  <c r="P152" i="2"/>
  <c r="BI150" i="2"/>
  <c r="BH150" i="2"/>
  <c r="BG150" i="2"/>
  <c r="BF150" i="2"/>
  <c r="T150" i="2"/>
  <c r="R150" i="2"/>
  <c r="P150" i="2"/>
  <c r="BI149" i="2"/>
  <c r="BH149" i="2"/>
  <c r="BG149" i="2"/>
  <c r="BF149" i="2"/>
  <c r="T149" i="2"/>
  <c r="R149" i="2"/>
  <c r="P149" i="2"/>
  <c r="BI148" i="2"/>
  <c r="BH148" i="2"/>
  <c r="BG148" i="2"/>
  <c r="BF148" i="2"/>
  <c r="T148" i="2"/>
  <c r="R148" i="2"/>
  <c r="P148" i="2"/>
  <c r="BI147" i="2"/>
  <c r="BH147" i="2"/>
  <c r="BG147" i="2"/>
  <c r="BF147" i="2"/>
  <c r="T147" i="2"/>
  <c r="R147" i="2"/>
  <c r="P147" i="2"/>
  <c r="BI146" i="2"/>
  <c r="BH146" i="2"/>
  <c r="BG146" i="2"/>
  <c r="BF146" i="2"/>
  <c r="T146" i="2"/>
  <c r="R146" i="2"/>
  <c r="P146" i="2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BI143" i="2"/>
  <c r="BH143" i="2"/>
  <c r="BG143" i="2"/>
  <c r="BF143" i="2"/>
  <c r="T143" i="2"/>
  <c r="R143" i="2"/>
  <c r="P143" i="2"/>
  <c r="BI142" i="2"/>
  <c r="BH142" i="2"/>
  <c r="BG142" i="2"/>
  <c r="BF142" i="2"/>
  <c r="T142" i="2"/>
  <c r="R142" i="2"/>
  <c r="P142" i="2"/>
  <c r="BI141" i="2"/>
  <c r="BH141" i="2"/>
  <c r="BG141" i="2"/>
  <c r="BF141" i="2"/>
  <c r="T141" i="2"/>
  <c r="R141" i="2"/>
  <c r="P141" i="2"/>
  <c r="BI140" i="2"/>
  <c r="BH140" i="2"/>
  <c r="BG140" i="2"/>
  <c r="BF140" i="2"/>
  <c r="T140" i="2"/>
  <c r="R140" i="2"/>
  <c r="P140" i="2"/>
  <c r="BI139" i="2"/>
  <c r="BH139" i="2"/>
  <c r="BG139" i="2"/>
  <c r="BF139" i="2"/>
  <c r="T139" i="2"/>
  <c r="R139" i="2"/>
  <c r="P139" i="2"/>
  <c r="BI138" i="2"/>
  <c r="BH138" i="2"/>
  <c r="BG138" i="2"/>
  <c r="BF138" i="2"/>
  <c r="T138" i="2"/>
  <c r="R138" i="2"/>
  <c r="P138" i="2"/>
  <c r="BI137" i="2"/>
  <c r="BH137" i="2"/>
  <c r="BG137" i="2"/>
  <c r="BF137" i="2"/>
  <c r="T137" i="2"/>
  <c r="R137" i="2"/>
  <c r="P137" i="2"/>
  <c r="BI136" i="2"/>
  <c r="BH136" i="2"/>
  <c r="BG136" i="2"/>
  <c r="BF136" i="2"/>
  <c r="T136" i="2"/>
  <c r="R136" i="2"/>
  <c r="P136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BI133" i="2"/>
  <c r="BH133" i="2"/>
  <c r="BG133" i="2"/>
  <c r="BF133" i="2"/>
  <c r="T133" i="2"/>
  <c r="R133" i="2"/>
  <c r="P133" i="2"/>
  <c r="BI132" i="2"/>
  <c r="BH132" i="2"/>
  <c r="BG132" i="2"/>
  <c r="BF132" i="2"/>
  <c r="T132" i="2"/>
  <c r="R132" i="2"/>
  <c r="P132" i="2"/>
  <c r="BI131" i="2"/>
  <c r="BH131" i="2"/>
  <c r="BG131" i="2"/>
  <c r="BF131" i="2"/>
  <c r="T131" i="2"/>
  <c r="R131" i="2"/>
  <c r="P131" i="2"/>
  <c r="BI129" i="2"/>
  <c r="BH129" i="2"/>
  <c r="BG129" i="2"/>
  <c r="BF129" i="2"/>
  <c r="T129" i="2"/>
  <c r="R129" i="2"/>
  <c r="P129" i="2"/>
  <c r="BI128" i="2"/>
  <c r="BH128" i="2"/>
  <c r="BG128" i="2"/>
  <c r="BF128" i="2"/>
  <c r="T128" i="2"/>
  <c r="R128" i="2"/>
  <c r="P128" i="2"/>
  <c r="BI127" i="2"/>
  <c r="BH127" i="2"/>
  <c r="BG127" i="2"/>
  <c r="BF127" i="2"/>
  <c r="T127" i="2"/>
  <c r="R127" i="2"/>
  <c r="P127" i="2"/>
  <c r="BI126" i="2"/>
  <c r="BH126" i="2"/>
  <c r="BG126" i="2"/>
  <c r="BF126" i="2"/>
  <c r="T126" i="2"/>
  <c r="R126" i="2"/>
  <c r="P126" i="2"/>
  <c r="BI125" i="2"/>
  <c r="BH125" i="2"/>
  <c r="BG125" i="2"/>
  <c r="BF125" i="2"/>
  <c r="T125" i="2"/>
  <c r="R125" i="2"/>
  <c r="P125" i="2"/>
  <c r="BI124" i="2"/>
  <c r="BH124" i="2"/>
  <c r="BG124" i="2"/>
  <c r="BF124" i="2"/>
  <c r="T124" i="2"/>
  <c r="R124" i="2"/>
  <c r="P124" i="2"/>
  <c r="BI123" i="2"/>
  <c r="BH123" i="2"/>
  <c r="BG123" i="2"/>
  <c r="BF123" i="2"/>
  <c r="T123" i="2"/>
  <c r="R123" i="2"/>
  <c r="P123" i="2"/>
  <c r="F114" i="2"/>
  <c r="E112" i="2"/>
  <c r="F87" i="2"/>
  <c r="E85" i="2"/>
  <c r="J22" i="2"/>
  <c r="E22" i="2"/>
  <c r="J117" i="2" s="1"/>
  <c r="J21" i="2"/>
  <c r="J19" i="2"/>
  <c r="E19" i="2"/>
  <c r="J116" i="2" s="1"/>
  <c r="J18" i="2"/>
  <c r="J16" i="2"/>
  <c r="E16" i="2"/>
  <c r="F117" i="2" s="1"/>
  <c r="J15" i="2"/>
  <c r="J13" i="2"/>
  <c r="E13" i="2"/>
  <c r="F116" i="2" s="1"/>
  <c r="J12" i="2"/>
  <c r="J10" i="2"/>
  <c r="J114" i="2" s="1"/>
  <c r="L90" i="1"/>
  <c r="AM90" i="1"/>
  <c r="AM89" i="1"/>
  <c r="L89" i="1"/>
  <c r="AM87" i="1"/>
  <c r="L87" i="1"/>
  <c r="L85" i="1"/>
  <c r="L84" i="1"/>
  <c r="J154" i="2"/>
  <c r="J149" i="2"/>
  <c r="J147" i="2"/>
  <c r="BK143" i="2"/>
  <c r="BK136" i="2"/>
  <c r="BK132" i="2"/>
  <c r="J128" i="2"/>
  <c r="BK124" i="2"/>
  <c r="BK148" i="2"/>
  <c r="J144" i="2"/>
  <c r="J142" i="2"/>
  <c r="BK139" i="2"/>
  <c r="BK131" i="2"/>
  <c r="J126" i="2"/>
  <c r="BK169" i="2"/>
  <c r="J167" i="2"/>
  <c r="J162" i="2"/>
  <c r="BK161" i="2"/>
  <c r="BK160" i="2"/>
  <c r="J159" i="2"/>
  <c r="J157" i="2"/>
  <c r="BK154" i="2"/>
  <c r="BK152" i="2"/>
  <c r="BK149" i="2"/>
  <c r="BK146" i="2"/>
  <c r="BK144" i="2"/>
  <c r="J132" i="2"/>
  <c r="BK128" i="2"/>
  <c r="J125" i="2"/>
  <c r="AS94" i="1"/>
  <c r="J169" i="2"/>
  <c r="J164" i="2"/>
  <c r="J161" i="2"/>
  <c r="BK159" i="2"/>
  <c r="J158" i="2"/>
  <c r="BK156" i="2"/>
  <c r="BK155" i="2"/>
  <c r="J152" i="2"/>
  <c r="J146" i="2"/>
  <c r="J143" i="2"/>
  <c r="J140" i="2"/>
  <c r="J137" i="2"/>
  <c r="BK134" i="2"/>
  <c r="BK127" i="2"/>
  <c r="J124" i="2"/>
  <c r="BK167" i="2"/>
  <c r="BK164" i="2"/>
  <c r="BK162" i="2"/>
  <c r="J160" i="2"/>
  <c r="BK158" i="2"/>
  <c r="BK157" i="2"/>
  <c r="J156" i="2"/>
  <c r="J153" i="2"/>
  <c r="J150" i="2"/>
  <c r="BK141" i="2"/>
  <c r="J139" i="2"/>
  <c r="J135" i="2"/>
  <c r="J131" i="2"/>
  <c r="BK125" i="2"/>
  <c r="J123" i="2"/>
  <c r="J155" i="2"/>
  <c r="BK150" i="2"/>
  <c r="J148" i="2"/>
  <c r="BK142" i="2"/>
  <c r="BK138" i="2"/>
  <c r="BK135" i="2"/>
  <c r="BK133" i="2"/>
  <c r="BK129" i="2"/>
  <c r="J127" i="2"/>
  <c r="BK153" i="2"/>
  <c r="BK147" i="2"/>
  <c r="J145" i="2"/>
  <c r="BK140" i="2"/>
  <c r="BK137" i="2"/>
  <c r="J134" i="2"/>
  <c r="BK126" i="2"/>
  <c r="BK123" i="2"/>
  <c r="BK145" i="2"/>
  <c r="J141" i="2"/>
  <c r="J138" i="2"/>
  <c r="J136" i="2"/>
  <c r="J133" i="2"/>
  <c r="J129" i="2"/>
  <c r="R165" i="2" l="1"/>
  <c r="T165" i="2"/>
  <c r="F34" i="2"/>
  <c r="BC95" i="1" s="1"/>
  <c r="BC94" i="1" s="1"/>
  <c r="W32" i="1" s="1"/>
  <c r="F35" i="2"/>
  <c r="BD95" i="1" s="1"/>
  <c r="BD94" i="1" s="1"/>
  <c r="W33" i="1" s="1"/>
  <c r="F33" i="2"/>
  <c r="BB95" i="1" s="1"/>
  <c r="BB94" i="1" s="1"/>
  <c r="W31" i="1" s="1"/>
  <c r="F32" i="2"/>
  <c r="BA95" i="1" s="1"/>
  <c r="BA94" i="1" s="1"/>
  <c r="W30" i="1" s="1"/>
  <c r="J32" i="2"/>
  <c r="AW95" i="1" s="1"/>
  <c r="R122" i="2"/>
  <c r="P130" i="2"/>
  <c r="P122" i="2"/>
  <c r="BK151" i="2"/>
  <c r="J151" i="2" s="1"/>
  <c r="J98" i="2" s="1"/>
  <c r="T130" i="2"/>
  <c r="T122" i="2"/>
  <c r="P151" i="2"/>
  <c r="BK122" i="2"/>
  <c r="BK130" i="2"/>
  <c r="J130" i="2" s="1"/>
  <c r="J97" i="2" s="1"/>
  <c r="R151" i="2"/>
  <c r="R130" i="2"/>
  <c r="T151" i="2"/>
  <c r="BK163" i="2"/>
  <c r="J163" i="2" s="1"/>
  <c r="J99" i="2" s="1"/>
  <c r="BK168" i="2"/>
  <c r="J168" i="2" s="1"/>
  <c r="J102" i="2" s="1"/>
  <c r="BK166" i="2"/>
  <c r="J166" i="2" s="1"/>
  <c r="J101" i="2" s="1"/>
  <c r="J87" i="2"/>
  <c r="F89" i="2"/>
  <c r="J89" i="2"/>
  <c r="F90" i="2"/>
  <c r="J90" i="2"/>
  <c r="BE123" i="2"/>
  <c r="BE124" i="2"/>
  <c r="BE125" i="2"/>
  <c r="BE126" i="2"/>
  <c r="BE127" i="2"/>
  <c r="BE128" i="2"/>
  <c r="BE129" i="2"/>
  <c r="BE131" i="2"/>
  <c r="BE132" i="2"/>
  <c r="BE133" i="2"/>
  <c r="BE134" i="2"/>
  <c r="BE135" i="2"/>
  <c r="BE136" i="2"/>
  <c r="BE137" i="2"/>
  <c r="BE138" i="2"/>
  <c r="BE139" i="2"/>
  <c r="BE140" i="2"/>
  <c r="BE141" i="2"/>
  <c r="BE142" i="2"/>
  <c r="BE143" i="2"/>
  <c r="BE144" i="2"/>
  <c r="BE145" i="2"/>
  <c r="BE146" i="2"/>
  <c r="BE147" i="2"/>
  <c r="BE148" i="2"/>
  <c r="BE149" i="2"/>
  <c r="BE150" i="2"/>
  <c r="BE152" i="2"/>
  <c r="BE153" i="2"/>
  <c r="BE154" i="2"/>
  <c r="BE155" i="2"/>
  <c r="BE156" i="2"/>
  <c r="BE157" i="2"/>
  <c r="BE158" i="2"/>
  <c r="BE159" i="2"/>
  <c r="BE160" i="2"/>
  <c r="BE161" i="2"/>
  <c r="BE162" i="2"/>
  <c r="BE164" i="2"/>
  <c r="BE167" i="2"/>
  <c r="BE169" i="2"/>
  <c r="P121" i="2" l="1"/>
  <c r="P120" i="2"/>
  <c r="AU95" i="1" s="1"/>
  <c r="AU94" i="1" s="1"/>
  <c r="BK121" i="2"/>
  <c r="T121" i="2"/>
  <c r="T120" i="2" s="1"/>
  <c r="R121" i="2"/>
  <c r="R120" i="2"/>
  <c r="J122" i="2"/>
  <c r="J96" i="2" s="1"/>
  <c r="BK165" i="2"/>
  <c r="J165" i="2"/>
  <c r="J100" i="2"/>
  <c r="AY94" i="1"/>
  <c r="F31" i="2"/>
  <c r="AZ95" i="1" s="1"/>
  <c r="AZ94" i="1" s="1"/>
  <c r="W29" i="1" s="1"/>
  <c r="AW94" i="1"/>
  <c r="AK30" i="1" s="1"/>
  <c r="J31" i="2"/>
  <c r="AV95" i="1" s="1"/>
  <c r="AT95" i="1" s="1"/>
  <c r="AX94" i="1"/>
  <c r="BK120" i="2" l="1"/>
  <c r="J120" i="2" s="1"/>
  <c r="J94" i="2" s="1"/>
  <c r="J121" i="2"/>
  <c r="J95" i="2" s="1"/>
  <c r="AV94" i="1"/>
  <c r="AK29" i="1" s="1"/>
  <c r="J28" i="2" l="1"/>
  <c r="AG95" i="1" s="1"/>
  <c r="AG94" i="1" s="1"/>
  <c r="AT94" i="1"/>
  <c r="AK26" i="1" l="1"/>
  <c r="AK35" i="1" s="1"/>
  <c r="AN94" i="1"/>
  <c r="J37" i="2"/>
  <c r="AN95" i="1"/>
</calcChain>
</file>

<file path=xl/sharedStrings.xml><?xml version="1.0" encoding="utf-8"?>
<sst xmlns="http://schemas.openxmlformats.org/spreadsheetml/2006/main" count="871" uniqueCount="290">
  <si>
    <t>Export Komplet</t>
  </si>
  <si>
    <t/>
  </si>
  <si>
    <t>2.0</t>
  </si>
  <si>
    <t>False</t>
  </si>
  <si>
    <t>{62f2174d-262e-481d-a910-d73a5bd492ea}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</si>
  <si>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</si>
  <si>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</si>
  <si>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</si>
  <si>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</si>
  <si>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</si>
  <si>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</si>
  <si>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0,001</t>
  </si>
  <si>
    <t>Kód:</t>
  </si>
  <si>
    <t>MSZATCANY</t>
  </si>
  <si>
    <t>Stavba:</t>
  </si>
  <si>
    <t>REKONSTRUKCE ZDROJE TEPLA MŠ ŽATČANY - ZTI, PLYN</t>
  </si>
  <si>
    <t>KSO:</t>
  </si>
  <si>
    <t>CC-CZ:</t>
  </si>
  <si>
    <t>Místo:</t>
  </si>
  <si>
    <t xml:space="preserve"> </t>
  </si>
  <si>
    <t>Datum:</t>
  </si>
  <si>
    <t>20. 2. 2024</t>
  </si>
  <si>
    <t>Zadavatel:</t>
  </si>
  <si>
    <t>IČ:</t>
  </si>
  <si>
    <t>DIČ:</t>
  </si>
  <si>
    <t>Zhotovitel: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</si>
  <si>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</si>
  <si>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</si>
  <si>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</si>
  <si>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</si>
  <si>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</si>
  <si>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</si>
  <si>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</si>
  <si>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</si>
  <si>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</si>
  <si>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</si>
  <si>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</si>
  <si>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</si>
  <si>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</si>
  <si>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</si>
  <si>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</si>
  <si>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</si>
  <si>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</si>
  <si>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</si>
  <si>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</si>
  <si>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</si>
  <si>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</si>
  <si>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</si>
  <si>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</si>
  <si>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</si>
  <si>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</si>
  <si>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</si>
  <si>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</si>
  <si>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</si>
  <si>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</si>
  <si>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</si>
  <si>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</si>
  <si>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</si>
  <si>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</si>
  <si>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</si>
  <si>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</si>
  <si>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</si>
  <si>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</si>
  <si>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</si>
  <si>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</si>
  <si>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</si>
  <si>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</si>
  <si>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</si>
  <si>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</si>
  <si>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</si>
  <si>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</si>
  <si>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</si>
  <si>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</si>
  <si>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</si>
  <si>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</si>
  <si>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</si>
  <si>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</si>
  <si>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</si>
  <si>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</si>
  <si>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</si>
  <si>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</si>
  <si>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</si>
  <si>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</si>
  <si>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</si>
  <si>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PSV - Práce a dodávky PSV</t>
  </si>
  <si>
    <t xml:space="preserve">    721 - Zdravotechnika - vnitřní kanalizace</t>
  </si>
  <si>
    <t xml:space="preserve">    722 - Zdravotechnika - vnitřní vodovod</t>
  </si>
  <si>
    <t xml:space="preserve">    723 - Zdravotechnika - vnitřní plynovod</t>
  </si>
  <si>
    <t xml:space="preserve">    783 - Dokončovací práce - nátěry</t>
  </si>
  <si>
    <t>VRN - Vedlejší rozpočtové náklady</t>
  </si>
  <si>
    <t xml:space="preserve">    VRN4 - Inženýrská činnost</t>
  </si>
  <si>
    <t xml:space="preserve">    VRN9 - Ostatní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</si>
  <si>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</si>
  <si>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</si>
  <si>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</si>
  <si>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</si>
  <si>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</si>
  <si>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</si>
  <si>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</si>
  <si>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</si>
  <si>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</si>
  <si>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</si>
  <si>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</si>
  <si>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</si>
  <si>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</si>
  <si>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</si>
  <si>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</si>
  <si>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</si>
  <si>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721</t>
  </si>
  <si>
    <t>Zdravotechnika - vnitřní kanalizace</t>
  </si>
  <si>
    <t>K</t>
  </si>
  <si>
    <t>721171904</t>
  </si>
  <si>
    <t>Potrubí z PP vsazení odbočky</t>
  </si>
  <si>
    <t>kus</t>
  </si>
  <si>
    <t>16</t>
  </si>
  <si>
    <t>-1523119383</t>
  </si>
  <si>
    <t>721174042</t>
  </si>
  <si>
    <t>Potrubí kanalizační z PP připojovací DN 40</t>
  </si>
  <si>
    <t>m</t>
  </si>
  <si>
    <t>1820089719</t>
  </si>
  <si>
    <t>3</t>
  </si>
  <si>
    <t>721194104</t>
  </si>
  <si>
    <t>Vyvedení a upevnění odpadních výpustek DN 40</t>
  </si>
  <si>
    <t>1088118621</t>
  </si>
  <si>
    <t>4</t>
  </si>
  <si>
    <t>721226521r01</t>
  </si>
  <si>
    <t xml:space="preserve">Zápachová uzávěrka - napojení kondenzátu </t>
  </si>
  <si>
    <t>-31284384</t>
  </si>
  <si>
    <t>5</t>
  </si>
  <si>
    <t>721290111R01</t>
  </si>
  <si>
    <t>Zkouška těsnosti potrubí kanalizace vodou do DN 125</t>
  </si>
  <si>
    <t>-1354952699</t>
  </si>
  <si>
    <t>6</t>
  </si>
  <si>
    <t>M</t>
  </si>
  <si>
    <t>484čerpací box</t>
  </si>
  <si>
    <t xml:space="preserve">Čerpací box kondenzátu vč. napojení a výtlačné hadičky </t>
  </si>
  <si>
    <t>32</t>
  </si>
  <si>
    <t>643402394</t>
  </si>
  <si>
    <t>7</t>
  </si>
  <si>
    <t>998721103</t>
  </si>
  <si>
    <t>Přesun hmot tonážní pro vnitřní kanalizace v objektech v do 24 m</t>
  </si>
  <si>
    <t>t</t>
  </si>
  <si>
    <t>1147163420</t>
  </si>
  <si>
    <t>722</t>
  </si>
  <si>
    <t>Zdravotechnika - vnitřní vodovod</t>
  </si>
  <si>
    <t>8</t>
  </si>
  <si>
    <t>722170801</t>
  </si>
  <si>
    <t>Demontáž rozvodů vody z plastů D do 25</t>
  </si>
  <si>
    <t>1927131612</t>
  </si>
  <si>
    <t>9</t>
  </si>
  <si>
    <t>722170804</t>
  </si>
  <si>
    <t>Demontáž rozvodů vody z plastů D přes 25 do 50</t>
  </si>
  <si>
    <t>1625707971</t>
  </si>
  <si>
    <t>10</t>
  </si>
  <si>
    <t>722170945r01</t>
  </si>
  <si>
    <t xml:space="preserve">Napojení na stávající potrubí </t>
  </si>
  <si>
    <t>-1513446417</t>
  </si>
  <si>
    <t>11</t>
  </si>
  <si>
    <t>722174022</t>
  </si>
  <si>
    <t>Potrubí vodovodní plastové PPR svar polyfuze PN 20 D 20 x 3,4 mm</t>
  </si>
  <si>
    <t>-1981526189</t>
  </si>
  <si>
    <t>722174023</t>
  </si>
  <si>
    <t>Potrubí vodovodní plastové PPR svar polyfúze PN 20 D 25x4,2 mm</t>
  </si>
  <si>
    <t>120348297</t>
  </si>
  <si>
    <t>13</t>
  </si>
  <si>
    <t>722181222</t>
  </si>
  <si>
    <t>Ochrana vodovodního potrubí přilepenými termoizolačními trubicemi z PE tl přes 6 do 9 mm DN přes 22 do 45 mm</t>
  </si>
  <si>
    <t>1336478709</t>
  </si>
  <si>
    <t>14</t>
  </si>
  <si>
    <t>722181251</t>
  </si>
  <si>
    <t>Ochrana vodovodního potrubí přilepenými termoizolačními trubicemi z PE tl přes 20 do 25 mm DN do 22 mm</t>
  </si>
  <si>
    <t>1710858814</t>
  </si>
  <si>
    <t>15</t>
  </si>
  <si>
    <t>722181252</t>
  </si>
  <si>
    <t>Ochrana vodovodního potrubí přilepenými termoizolačními trubicemi z PE tl přes 20 do 25 mm DN přes 22 do 45 mm</t>
  </si>
  <si>
    <t>-735268638</t>
  </si>
  <si>
    <t>722190901</t>
  </si>
  <si>
    <t>Uzavření nebo otevření vodovodního potrubí při opravách</t>
  </si>
  <si>
    <t>-1049515891</t>
  </si>
  <si>
    <t>17</t>
  </si>
  <si>
    <t>722220111</t>
  </si>
  <si>
    <t>Nástěnka pro výtokový ventil G 1/2" s jedním závitem</t>
  </si>
  <si>
    <t>-1735996587</t>
  </si>
  <si>
    <t>18</t>
  </si>
  <si>
    <t>722224152</t>
  </si>
  <si>
    <t>Kulový kohout zahradní s vnějším závitem a páčkou PN 15, T 120°C G 1/2" - 3/4"</t>
  </si>
  <si>
    <t>-1407230637</t>
  </si>
  <si>
    <t>19</t>
  </si>
  <si>
    <t>722231072</t>
  </si>
  <si>
    <t>Ventil zpětný mosazný G 1/2" PN 10 do 110°C se dvěma závity</t>
  </si>
  <si>
    <t>-34951921</t>
  </si>
  <si>
    <t>20</t>
  </si>
  <si>
    <t>722231073</t>
  </si>
  <si>
    <t>Ventil zpětný mosazný G 3/4" PN 10 do 110°C se dvěma závity</t>
  </si>
  <si>
    <t>-2046629321</t>
  </si>
  <si>
    <t>722232043</t>
  </si>
  <si>
    <t>Kohout kulový přímý G 1/2" PN 42 do 185°C vnitřní závit</t>
  </si>
  <si>
    <t>74845920</t>
  </si>
  <si>
    <t>22</t>
  </si>
  <si>
    <t>722232044</t>
  </si>
  <si>
    <t>Kohout kulový přímý G 3/4" PN 42 do 185°C vnitřní závit</t>
  </si>
  <si>
    <t>1289250823</t>
  </si>
  <si>
    <t>23</t>
  </si>
  <si>
    <t>722232062</t>
  </si>
  <si>
    <t>Kohout kulový přímý G 3/4" PN 42 do 185°C vnitřní závit s vypouštěním</t>
  </si>
  <si>
    <t>-260181985</t>
  </si>
  <si>
    <t>24</t>
  </si>
  <si>
    <t>722234263</t>
  </si>
  <si>
    <t>Filtr mosazný G 1/2" PN 20 do 80°C s 2x vnitřním závitem</t>
  </si>
  <si>
    <t>-201979634</t>
  </si>
  <si>
    <t>25</t>
  </si>
  <si>
    <t>722290226R02</t>
  </si>
  <si>
    <t xml:space="preserve">Zkouška těsnosti vodovodního potrubí závitového do DN 50 </t>
  </si>
  <si>
    <t>-141336742</t>
  </si>
  <si>
    <t>26</t>
  </si>
  <si>
    <t>722290234</t>
  </si>
  <si>
    <t>Proplach a dezinfekce vodovodního potrubí DN do 80</t>
  </si>
  <si>
    <t>1073146675</t>
  </si>
  <si>
    <t>27</t>
  </si>
  <si>
    <t>998722101</t>
  </si>
  <si>
    <t>Přesun hmot tonážní pro vnitřní vodovod v objektech v do 6 m</t>
  </si>
  <si>
    <t>252955955</t>
  </si>
  <si>
    <t>723</t>
  </si>
  <si>
    <t>Zdravotechnika - vnitřní plynovod</t>
  </si>
  <si>
    <t>28</t>
  </si>
  <si>
    <t>723111203</t>
  </si>
  <si>
    <t>Potrubí ocelové závitové černé bezešvé svařované běžné DN 20</t>
  </si>
  <si>
    <t>-1630787839</t>
  </si>
  <si>
    <t>29</t>
  </si>
  <si>
    <t>723111205</t>
  </si>
  <si>
    <t>Potrubí ocelové závitové černé bezešvé svařované běžné DN 32</t>
  </si>
  <si>
    <t>-990022281</t>
  </si>
  <si>
    <t>30</t>
  </si>
  <si>
    <t>723150341</t>
  </si>
  <si>
    <t>Redukce zhotovená kováním přes 1 DN DN 32/20</t>
  </si>
  <si>
    <t>494835054</t>
  </si>
  <si>
    <t>31</t>
  </si>
  <si>
    <t>723150801</t>
  </si>
  <si>
    <t>Demontáž potrubí ocelové hladké svařované D do 32</t>
  </si>
  <si>
    <t>732560017</t>
  </si>
  <si>
    <t>723150802</t>
  </si>
  <si>
    <t>Demontáž potrubí ocelové hladké svařované D přes 32 do 44,5</t>
  </si>
  <si>
    <t>766650915</t>
  </si>
  <si>
    <t>33</t>
  </si>
  <si>
    <t>723190203</t>
  </si>
  <si>
    <t>Přípojka plynovodní ocelová závitová černá bezešvá spojovaná na závit běžná DN 20</t>
  </si>
  <si>
    <t>soubor</t>
  </si>
  <si>
    <t>-431261819</t>
  </si>
  <si>
    <t>34</t>
  </si>
  <si>
    <t>723190901</t>
  </si>
  <si>
    <t>Uzavření,otevření plynovodního potrubí při opravě</t>
  </si>
  <si>
    <t>1995372832</t>
  </si>
  <si>
    <t>35</t>
  </si>
  <si>
    <t>723190907</t>
  </si>
  <si>
    <t>Odvzdušnění nebo napuštění plynovodního potrubí</t>
  </si>
  <si>
    <t>-1395301766</t>
  </si>
  <si>
    <t>36</t>
  </si>
  <si>
    <t>723190916r01</t>
  </si>
  <si>
    <t xml:space="preserve">Napojení na stávajííc plynovod </t>
  </si>
  <si>
    <t>1087967759</t>
  </si>
  <si>
    <t>37</t>
  </si>
  <si>
    <t>723231163</t>
  </si>
  <si>
    <t>Kohout kulový přímý G 3/4" PN 42 do 185°C plnoprůtokový vnitřní závit těžká řada</t>
  </si>
  <si>
    <t>200897916</t>
  </si>
  <si>
    <t>38</t>
  </si>
  <si>
    <t>998723101</t>
  </si>
  <si>
    <t>Přesun hmot tonážní pro vnitřní plynovod v objektech v do 6 m</t>
  </si>
  <si>
    <t>348767418</t>
  </si>
  <si>
    <t>783</t>
  </si>
  <si>
    <t>Dokončovací práce - nátěry</t>
  </si>
  <si>
    <t>39</t>
  </si>
  <si>
    <t>783617501</t>
  </si>
  <si>
    <t>Krycí jednonásobný syntetický nátěr armatur DN do 100 mm</t>
  </si>
  <si>
    <t>-1716024020</t>
  </si>
  <si>
    <t>VRN</t>
  </si>
  <si>
    <t>Vedlejší rozpočtové náklady</t>
  </si>
  <si>
    <t>VRN4</t>
  </si>
  <si>
    <t>Inženýrská činnost</t>
  </si>
  <si>
    <t>40</t>
  </si>
  <si>
    <t>044002000r01</t>
  </si>
  <si>
    <t xml:space="preserve">Tlaková zkouška, revize </t>
  </si>
  <si>
    <t>soub</t>
  </si>
  <si>
    <t>1024</t>
  </si>
  <si>
    <t>112151657</t>
  </si>
  <si>
    <t>VRN9</t>
  </si>
  <si>
    <t>Ostatní náklady</t>
  </si>
  <si>
    <t>41</t>
  </si>
  <si>
    <t>090001000</t>
  </si>
  <si>
    <t xml:space="preserve">Ostatní náklady - uchycení potrubí, zednické výpomoci </t>
  </si>
  <si>
    <t>1210062949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</si>
</sst>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18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7" fillId="4" borderId="0" xfId="0" applyFont="1" applyFill="1" applyAlignment="1">
      <alignment horizontal="center"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5" fillId="0" borderId="14" xfId="0" applyNumberFormat="1" applyFont="1" applyBorder="1" applyAlignment="1">
      <alignment vertical="center"/>
    </xf>
    <xf numFmtId="4" fontId="15" fillId="0" borderId="0" xfId="0" applyNumberFormat="1" applyFont="1" applyAlignment="1">
      <alignment vertical="center"/>
    </xf>
    <xf numFmtId="166" fontId="15" fillId="0" borderId="0" xfId="0" applyNumberFormat="1" applyFont="1" applyAlignment="1">
      <alignment vertical="center"/>
    </xf>
    <xf numFmtId="4" fontId="15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3" fillId="0" borderId="19" xfId="0" applyNumberFormat="1" applyFont="1" applyBorder="1" applyAlignment="1">
      <alignment vertical="center"/>
    </xf>
    <xf numFmtId="4" fontId="23" fillId="0" borderId="20" xfId="0" applyNumberFormat="1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4" fontId="23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/>
    </xf>
    <xf numFmtId="0" fontId="25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7" fillId="4" borderId="16" xfId="0" applyFont="1" applyFill="1" applyBorder="1" applyAlignment="1">
      <alignment horizontal="center" vertical="center" wrapText="1"/>
    </xf>
    <xf numFmtId="0" fontId="17" fillId="4" borderId="17" xfId="0" applyFont="1" applyFill="1" applyBorder="1" applyAlignment="1">
      <alignment horizontal="center" vertical="center" wrapText="1"/>
    </xf>
    <xf numFmtId="0" fontId="17" fillId="4" borderId="18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center" vertical="center" wrapText="1"/>
    </xf>
    <xf numFmtId="4" fontId="19" fillId="0" borderId="0" xfId="0" applyNumberFormat="1" applyFont="1"/>
    <xf numFmtId="166" fontId="26" fillId="0" borderId="12" xfId="0" applyNumberFormat="1" applyFont="1" applyBorder="1"/>
    <xf numFmtId="166" fontId="26" fillId="0" borderId="13" xfId="0" applyNumberFormat="1" applyFont="1" applyBorder="1"/>
    <xf numFmtId="4" fontId="27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49" fontId="17" fillId="0" borderId="22" xfId="0" applyNumberFormat="1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left" vertical="center" wrapText="1"/>
      <protection locked="0"/>
    </xf>
    <xf numFmtId="0" fontId="17" fillId="0" borderId="22" xfId="0" applyFont="1" applyBorder="1" applyAlignment="1" applyProtection="1">
      <alignment horizontal="center" vertical="center" wrapText="1"/>
      <protection locked="0"/>
    </xf>
    <xf numFmtId="167" fontId="17" fillId="0" borderId="22" xfId="0" applyNumberFormat="1" applyFont="1" applyBorder="1" applyAlignment="1" applyProtection="1">
      <alignment vertical="center"/>
      <protection locked="0"/>
    </xf>
    <xf numFmtId="4" fontId="17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166" fontId="18" fillId="0" borderId="0" xfId="0" applyNumberFormat="1" applyFont="1" applyAlignment="1">
      <alignment vertical="center"/>
    </xf>
    <xf numFmtId="166" fontId="18" fillId="0" borderId="15" xfId="0" applyNumberFormat="1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28" fillId="0" borderId="22" xfId="0" applyFont="1" applyBorder="1" applyAlignment="1" applyProtection="1">
      <alignment horizontal="center" vertical="center"/>
      <protection locked="0"/>
    </xf>
    <xf numFmtId="49" fontId="28" fillId="0" borderId="22" xfId="0" applyNumberFormat="1" applyFont="1" applyBorder="1" applyAlignment="1" applyProtection="1">
      <alignment horizontal="left" vertical="center" wrapText="1"/>
      <protection locked="0"/>
    </xf>
    <xf numFmtId="0" fontId="28" fillId="0" borderId="22" xfId="0" applyFont="1" applyBorder="1" applyAlignment="1" applyProtection="1">
      <alignment horizontal="left" vertical="center" wrapText="1"/>
      <protection locked="0"/>
    </xf>
    <xf numFmtId="0" fontId="28" fillId="0" borderId="22" xfId="0" applyFont="1" applyBorder="1" applyAlignment="1" applyProtection="1">
      <alignment horizontal="center" vertical="center" wrapText="1"/>
      <protection locked="0"/>
    </xf>
    <xf numFmtId="167" fontId="28" fillId="0" borderId="22" xfId="0" applyNumberFormat="1" applyFont="1" applyBorder="1" applyAlignment="1" applyProtection="1">
      <alignment vertical="center"/>
      <protection locked="0"/>
    </xf>
    <xf numFmtId="4" fontId="28" fillId="0" borderId="22" xfId="0" applyNumberFormat="1" applyFont="1" applyBorder="1" applyAlignment="1" applyProtection="1">
      <alignment vertical="center"/>
      <protection locked="0"/>
    </xf>
    <xf numFmtId="0" fontId="29" fillId="0" borderId="22" xfId="0" applyFont="1" applyBorder="1" applyAlignment="1" applyProtection="1">
      <alignment vertical="center"/>
      <protection locked="0"/>
    </xf>
    <xf numFmtId="0" fontId="29" fillId="0" borderId="3" xfId="0" applyFont="1" applyBorder="1" applyAlignment="1">
      <alignment vertical="center"/>
    </xf>
    <xf numFmtId="0" fontId="28" fillId="0" borderId="14" xfId="0" applyFont="1" applyBorder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18" fillId="0" borderId="19" xfId="0" applyFont="1" applyBorder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166" fontId="18" fillId="0" borderId="20" xfId="0" applyNumberFormat="1" applyFont="1" applyBorder="1" applyAlignment="1">
      <alignment vertical="center"/>
    </xf>
    <xf numFmtId="166" fontId="18" fillId="0" borderId="21" xfId="0" applyNumberFormat="1" applyFont="1" applyBorder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7" fillId="4" borderId="6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center" vertical="center"/>
    </xf>
    <xf numFmtId="0" fontId="17" fillId="4" borderId="7" xfId="0" applyFont="1" applyFill="1" applyBorder="1" applyAlignment="1">
      <alignment horizontal="right" vertical="center"/>
    </xf>
    <xf numFmtId="0" fontId="17" fillId="4" borderId="8" xfId="0" applyFont="1" applyFill="1" applyBorder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4" fontId="19" fillId="0" borderId="0" xfId="0" applyNumberFormat="1" applyFont="1" applyAlignment="1">
      <alignment horizontal="right" vertical="center"/>
    </xf>
    <xf numFmtId="4" fontId="19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workbookViewId="0"/>
  </sheetViews>
  <sheetFormatPr defaultRowHeight="10.199999999999999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" customHeight="1">
      <c r="AR2" s="148" t="s">
        <v>5</v>
      </c>
      <c r="AS2" s="149"/>
      <c r="AT2" s="149"/>
      <c r="AU2" s="149"/>
      <c r="AV2" s="149"/>
      <c r="AW2" s="149"/>
      <c r="AX2" s="149"/>
      <c r="AY2" s="149"/>
      <c r="AZ2" s="149"/>
      <c r="BA2" s="149"/>
      <c r="BB2" s="149"/>
      <c r="BC2" s="149"/>
      <c r="BD2" s="149"/>
      <c r="BE2" s="149"/>
      <c r="BS2" s="13" t="s">
        <v>6</v>
      </c>
      <c r="BT2" s="13" t="s">
        <v>7</v>
      </c>
    </row>
    <row r="3" spans="1:74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8</v>
      </c>
    </row>
    <row r="4" spans="1:74" ht="24.9" customHeight="1">
      <c r="B4" s="16"/>
      <c r="D4" s="17" t="s">
        <v>9</v>
      </c>
      <c r="AR4" s="16"/>
      <c r="AS4" s="18" t="s">
        <v>10</v>
      </c>
      <c r="BS4" s="13" t="s">
        <v>11</v>
      </c>
    </row>
    <row r="5" spans="1:74" ht="12" customHeight="1">
      <c r="B5" s="16"/>
      <c r="D5" s="19" t="s">
        <v>12</v>
      </c>
      <c r="K5" s="176" t="s">
        <v>13</v>
      </c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R5" s="16"/>
      <c r="BS5" s="13" t="s">
        <v>6</v>
      </c>
    </row>
    <row r="6" spans="1:74" ht="36.9" customHeight="1">
      <c r="B6" s="16"/>
      <c r="D6" s="21" t="s">
        <v>14</v>
      </c>
      <c r="K6" s="177" t="s">
        <v>15</v>
      </c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R6" s="16"/>
      <c r="BS6" s="13" t="s">
        <v>6</v>
      </c>
    </row>
    <row r="7" spans="1:74" ht="12" customHeight="1">
      <c r="B7" s="16"/>
      <c r="D7" s="22" t="s">
        <v>16</v>
      </c>
      <c r="K7" s="20" t="s">
        <v>1</v>
      </c>
      <c r="AK7" s="22" t="s">
        <v>17</v>
      </c>
      <c r="AN7" s="20" t="s">
        <v>1</v>
      </c>
      <c r="AR7" s="16"/>
      <c r="BS7" s="13" t="s">
        <v>6</v>
      </c>
    </row>
    <row r="8" spans="1:74" ht="12" customHeight="1">
      <c r="B8" s="16"/>
      <c r="D8" s="22" t="s">
        <v>18</v>
      </c>
      <c r="K8" s="20" t="s">
        <v>19</v>
      </c>
      <c r="AK8" s="22" t="s">
        <v>20</v>
      </c>
      <c r="AN8" s="20" t="s">
        <v>21</v>
      </c>
      <c r="AR8" s="16"/>
      <c r="BS8" s="13" t="s">
        <v>6</v>
      </c>
    </row>
    <row r="9" spans="1:74" ht="14.4" customHeight="1">
      <c r="B9" s="16"/>
      <c r="AR9" s="16"/>
      <c r="BS9" s="13" t="s">
        <v>6</v>
      </c>
    </row>
    <row r="10" spans="1:74" ht="12" customHeight="1">
      <c r="B10" s="16"/>
      <c r="D10" s="22" t="s">
        <v>22</v>
      </c>
      <c r="AK10" s="22" t="s">
        <v>23</v>
      </c>
      <c r="AN10" s="20" t="s">
        <v>1</v>
      </c>
      <c r="AR10" s="16"/>
      <c r="BS10" s="13" t="s">
        <v>6</v>
      </c>
    </row>
    <row r="11" spans="1:74" ht="18.45" customHeight="1">
      <c r="B11" s="16"/>
      <c r="E11" s="20" t="s">
        <v>19</v>
      </c>
      <c r="AK11" s="22" t="s">
        <v>24</v>
      </c>
      <c r="AN11" s="20" t="s">
        <v>1</v>
      </c>
      <c r="AR11" s="16"/>
      <c r="BS11" s="13" t="s">
        <v>6</v>
      </c>
    </row>
    <row r="12" spans="1:74" ht="6.9" customHeight="1">
      <c r="B12" s="16"/>
      <c r="AR12" s="16"/>
      <c r="BS12" s="13" t="s">
        <v>6</v>
      </c>
    </row>
    <row r="13" spans="1:74" ht="12" customHeight="1">
      <c r="B13" s="16"/>
      <c r="D13" s="22" t="s">
        <v>25</v>
      </c>
      <c r="AK13" s="22" t="s">
        <v>23</v>
      </c>
      <c r="AN13" s="20" t="s">
        <v>1</v>
      </c>
      <c r="AR13" s="16"/>
      <c r="BS13" s="13" t="s">
        <v>6</v>
      </c>
    </row>
    <row r="14" spans="1:74" ht="13.2">
      <c r="B14" s="16"/>
      <c r="E14" s="20" t="s">
        <v>19</v>
      </c>
      <c r="AK14" s="22" t="s">
        <v>24</v>
      </c>
      <c r="AN14" s="20" t="s">
        <v>1</v>
      </c>
      <c r="AR14" s="16"/>
      <c r="BS14" s="13" t="s">
        <v>6</v>
      </c>
    </row>
    <row r="15" spans="1:74" ht="6.9" customHeight="1">
      <c r="B15" s="16"/>
      <c r="AR15" s="16"/>
      <c r="BS15" s="13" t="s">
        <v>3</v>
      </c>
    </row>
    <row r="16" spans="1:74" ht="12" customHeight="1">
      <c r="B16" s="16"/>
      <c r="D16" s="22" t="s">
        <v>26</v>
      </c>
      <c r="AK16" s="22" t="s">
        <v>23</v>
      </c>
      <c r="AN16" s="20" t="s">
        <v>1</v>
      </c>
      <c r="AR16" s="16"/>
      <c r="BS16" s="13" t="s">
        <v>3</v>
      </c>
    </row>
    <row r="17" spans="2:71" ht="18.45" customHeight="1">
      <c r="B17" s="16"/>
      <c r="E17" s="20" t="s">
        <v>19</v>
      </c>
      <c r="AK17" s="22" t="s">
        <v>24</v>
      </c>
      <c r="AN17" s="20" t="s">
        <v>1</v>
      </c>
      <c r="AR17" s="16"/>
      <c r="BS17" s="13" t="s">
        <v>27</v>
      </c>
    </row>
    <row r="18" spans="2:71" ht="6.9" customHeight="1">
      <c r="B18" s="16"/>
      <c r="AR18" s="16"/>
      <c r="BS18" s="13" t="s">
        <v>6</v>
      </c>
    </row>
    <row r="19" spans="2:71" ht="12" customHeight="1">
      <c r="B19" s="16"/>
      <c r="D19" s="22" t="s">
        <v>28</v>
      </c>
      <c r="AK19" s="22" t="s">
        <v>23</v>
      </c>
      <c r="AN19" s="20" t="s">
        <v>1</v>
      </c>
      <c r="AR19" s="16"/>
      <c r="BS19" s="13" t="s">
        <v>6</v>
      </c>
    </row>
    <row r="20" spans="2:71" ht="18.45" customHeight="1">
      <c r="B20" s="16"/>
      <c r="E20" s="20" t="s">
        <v>19</v>
      </c>
      <c r="AK20" s="22" t="s">
        <v>24</v>
      </c>
      <c r="AN20" s="20" t="s">
        <v>1</v>
      </c>
      <c r="AR20" s="16"/>
      <c r="BS20" s="13" t="s">
        <v>27</v>
      </c>
    </row>
    <row r="21" spans="2:71" ht="6.9" customHeight="1">
      <c r="B21" s="16"/>
      <c r="AR21" s="16"/>
    </row>
    <row r="22" spans="2:71" ht="12" customHeight="1">
      <c r="B22" s="16"/>
      <c r="D22" s="22" t="s">
        <v>29</v>
      </c>
      <c r="AR22" s="16"/>
    </row>
    <row r="23" spans="2:71" ht="16.5" customHeight="1">
      <c r="B23" s="16"/>
      <c r="E23" s="178" t="s">
        <v>1</v>
      </c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  <c r="AR23" s="16"/>
    </row>
    <row r="24" spans="2:71" ht="6.9" customHeight="1">
      <c r="B24" s="16"/>
      <c r="AR24" s="16"/>
    </row>
    <row r="25" spans="2:71" ht="6.9" customHeight="1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5" customHeight="1">
      <c r="B26" s="25"/>
      <c r="D26" s="26" t="s">
        <v>30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79">
        <f>ROUND(AG94,2)</f>
        <v>0</v>
      </c>
      <c r="AL26" s="180"/>
      <c r="AM26" s="180"/>
      <c r="AN26" s="180"/>
      <c r="AO26" s="180"/>
      <c r="AR26" s="25"/>
    </row>
    <row r="27" spans="2:71" s="1" customFormat="1" ht="6.9" customHeight="1">
      <c r="B27" s="25"/>
      <c r="AR27" s="25"/>
    </row>
    <row r="28" spans="2:71" s="1" customFormat="1" ht="13.2">
      <c r="B28" s="25"/>
      <c r="L28" s="181" t="s">
        <v>31</v>
      </c>
      <c r="M28" s="181"/>
      <c r="N28" s="181"/>
      <c r="O28" s="181"/>
      <c r="P28" s="181"/>
      <c r="W28" s="181" t="s">
        <v>32</v>
      </c>
      <c r="X28" s="181"/>
      <c r="Y28" s="181"/>
      <c r="Z28" s="181"/>
      <c r="AA28" s="181"/>
      <c r="AB28" s="181"/>
      <c r="AC28" s="181"/>
      <c r="AD28" s="181"/>
      <c r="AE28" s="181"/>
      <c r="AK28" s="181" t="s">
        <v>33</v>
      </c>
      <c r="AL28" s="181"/>
      <c r="AM28" s="181"/>
      <c r="AN28" s="181"/>
      <c r="AO28" s="181"/>
      <c r="AR28" s="25"/>
    </row>
    <row r="29" spans="2:71" s="2" customFormat="1" ht="14.4" customHeight="1">
      <c r="B29" s="29"/>
      <c r="D29" s="22" t="s">
        <v>34</v>
      </c>
      <c r="F29" s="22" t="s">
        <v>35</v>
      </c>
      <c r="L29" s="171">
        <v>0.21</v>
      </c>
      <c r="M29" s="170"/>
      <c r="N29" s="170"/>
      <c r="O29" s="170"/>
      <c r="P29" s="170"/>
      <c r="W29" s="169">
        <f>ROUND(AZ94, 2)</f>
        <v>0</v>
      </c>
      <c r="X29" s="170"/>
      <c r="Y29" s="170"/>
      <c r="Z29" s="170"/>
      <c r="AA29" s="170"/>
      <c r="AB29" s="170"/>
      <c r="AC29" s="170"/>
      <c r="AD29" s="170"/>
      <c r="AE29" s="170"/>
      <c r="AK29" s="169">
        <f>ROUND(AV94, 2)</f>
        <v>0</v>
      </c>
      <c r="AL29" s="170"/>
      <c r="AM29" s="170"/>
      <c r="AN29" s="170"/>
      <c r="AO29" s="170"/>
      <c r="AR29" s="29"/>
    </row>
    <row r="30" spans="2:71" s="2" customFormat="1" ht="14.4" customHeight="1">
      <c r="B30" s="29"/>
      <c r="F30" s="22" t="s">
        <v>36</v>
      </c>
      <c r="L30" s="171">
        <v>0.12</v>
      </c>
      <c r="M30" s="170"/>
      <c r="N30" s="170"/>
      <c r="O30" s="170"/>
      <c r="P30" s="170"/>
      <c r="W30" s="169">
        <f>ROUND(BA94, 2)</f>
        <v>0</v>
      </c>
      <c r="X30" s="170"/>
      <c r="Y30" s="170"/>
      <c r="Z30" s="170"/>
      <c r="AA30" s="170"/>
      <c r="AB30" s="170"/>
      <c r="AC30" s="170"/>
      <c r="AD30" s="170"/>
      <c r="AE30" s="170"/>
      <c r="AK30" s="169">
        <f>ROUND(AW94, 2)</f>
        <v>0</v>
      </c>
      <c r="AL30" s="170"/>
      <c r="AM30" s="170"/>
      <c r="AN30" s="170"/>
      <c r="AO30" s="170"/>
      <c r="AR30" s="29"/>
    </row>
    <row r="31" spans="2:71" s="2" customFormat="1" ht="14.4" hidden="1" customHeight="1">
      <c r="B31" s="29"/>
      <c r="F31" s="22" t="s">
        <v>37</v>
      </c>
      <c r="L31" s="171">
        <v>0.21</v>
      </c>
      <c r="M31" s="170"/>
      <c r="N31" s="170"/>
      <c r="O31" s="170"/>
      <c r="P31" s="170"/>
      <c r="W31" s="169">
        <f>ROUND(BB94, 2)</f>
        <v>0</v>
      </c>
      <c r="X31" s="170"/>
      <c r="Y31" s="170"/>
      <c r="Z31" s="170"/>
      <c r="AA31" s="170"/>
      <c r="AB31" s="170"/>
      <c r="AC31" s="170"/>
      <c r="AD31" s="170"/>
      <c r="AE31" s="170"/>
      <c r="AK31" s="169">
        <v>0</v>
      </c>
      <c r="AL31" s="170"/>
      <c r="AM31" s="170"/>
      <c r="AN31" s="170"/>
      <c r="AO31" s="170"/>
      <c r="AR31" s="29"/>
    </row>
    <row r="32" spans="2:71" s="2" customFormat="1" ht="14.4" hidden="1" customHeight="1">
      <c r="B32" s="29"/>
      <c r="F32" s="22" t="s">
        <v>38</v>
      </c>
      <c r="L32" s="171">
        <v>0.12</v>
      </c>
      <c r="M32" s="170"/>
      <c r="N32" s="170"/>
      <c r="O32" s="170"/>
      <c r="P32" s="170"/>
      <c r="W32" s="169">
        <f>ROUND(BC94, 2)</f>
        <v>0</v>
      </c>
      <c r="X32" s="170"/>
      <c r="Y32" s="170"/>
      <c r="Z32" s="170"/>
      <c r="AA32" s="170"/>
      <c r="AB32" s="170"/>
      <c r="AC32" s="170"/>
      <c r="AD32" s="170"/>
      <c r="AE32" s="170"/>
      <c r="AK32" s="169">
        <v>0</v>
      </c>
      <c r="AL32" s="170"/>
      <c r="AM32" s="170"/>
      <c r="AN32" s="170"/>
      <c r="AO32" s="170"/>
      <c r="AR32" s="29"/>
    </row>
    <row r="33" spans="2:44" s="2" customFormat="1" ht="14.4" hidden="1" customHeight="1">
      <c r="B33" s="29"/>
      <c r="F33" s="22" t="s">
        <v>39</v>
      </c>
      <c r="L33" s="171">
        <v>0</v>
      </c>
      <c r="M33" s="170"/>
      <c r="N33" s="170"/>
      <c r="O33" s="170"/>
      <c r="P33" s="170"/>
      <c r="W33" s="169">
        <f>ROUND(BD94, 2)</f>
        <v>0</v>
      </c>
      <c r="X33" s="170"/>
      <c r="Y33" s="170"/>
      <c r="Z33" s="170"/>
      <c r="AA33" s="170"/>
      <c r="AB33" s="170"/>
      <c r="AC33" s="170"/>
      <c r="AD33" s="170"/>
      <c r="AE33" s="170"/>
      <c r="AK33" s="169">
        <v>0</v>
      </c>
      <c r="AL33" s="170"/>
      <c r="AM33" s="170"/>
      <c r="AN33" s="170"/>
      <c r="AO33" s="170"/>
      <c r="AR33" s="29"/>
    </row>
    <row r="34" spans="2:44" s="1" customFormat="1" ht="6.9" customHeight="1">
      <c r="B34" s="25"/>
      <c r="AR34" s="25"/>
    </row>
    <row r="35" spans="2:44" s="1" customFormat="1" ht="25.95" customHeight="1">
      <c r="B35" s="25"/>
      <c r="C35" s="30"/>
      <c r="D35" s="31" t="s">
        <v>40</v>
      </c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3" t="s">
        <v>41</v>
      </c>
      <c r="U35" s="32"/>
      <c r="V35" s="32"/>
      <c r="W35" s="32"/>
      <c r="X35" s="172" t="s">
        <v>42</v>
      </c>
      <c r="Y35" s="173"/>
      <c r="Z35" s="173"/>
      <c r="AA35" s="173"/>
      <c r="AB35" s="173"/>
      <c r="AC35" s="32"/>
      <c r="AD35" s="32"/>
      <c r="AE35" s="32"/>
      <c r="AF35" s="32"/>
      <c r="AG35" s="32"/>
      <c r="AH35" s="32"/>
      <c r="AI35" s="32"/>
      <c r="AJ35" s="32"/>
      <c r="AK35" s="174">
        <f>SUM(AK26:AK33)</f>
        <v>0</v>
      </c>
      <c r="AL35" s="173"/>
      <c r="AM35" s="173"/>
      <c r="AN35" s="173"/>
      <c r="AO35" s="175"/>
      <c r="AP35" s="30"/>
      <c r="AQ35" s="30"/>
      <c r="AR35" s="25"/>
    </row>
    <row r="36" spans="2:44" s="1" customFormat="1" ht="6.9" customHeight="1">
      <c r="B36" s="25"/>
      <c r="AR36" s="25"/>
    </row>
    <row r="37" spans="2:44" s="1" customFormat="1" ht="14.4" customHeight="1">
      <c r="B37" s="25"/>
      <c r="AR37" s="25"/>
    </row>
    <row r="38" spans="2:44" ht="14.4" customHeight="1">
      <c r="B38" s="16"/>
      <c r="AR38" s="16"/>
    </row>
    <row r="39" spans="2:44" ht="14.4" customHeight="1">
      <c r="B39" s="16"/>
      <c r="AR39" s="16"/>
    </row>
    <row r="40" spans="2:44" ht="14.4" customHeight="1">
      <c r="B40" s="16"/>
      <c r="AR40" s="16"/>
    </row>
    <row r="41" spans="2:44" ht="14.4" customHeight="1">
      <c r="B41" s="16"/>
      <c r="AR41" s="16"/>
    </row>
    <row r="42" spans="2:44" ht="14.4" customHeight="1">
      <c r="B42" s="16"/>
      <c r="AR42" s="16"/>
    </row>
    <row r="43" spans="2:44" ht="14.4" customHeight="1">
      <c r="B43" s="16"/>
      <c r="AR43" s="16"/>
    </row>
    <row r="44" spans="2:44" ht="14.4" customHeight="1">
      <c r="B44" s="16"/>
      <c r="AR44" s="16"/>
    </row>
    <row r="45" spans="2:44" ht="14.4" customHeight="1">
      <c r="B45" s="16"/>
      <c r="AR45" s="16"/>
    </row>
    <row r="46" spans="2:44" ht="14.4" customHeight="1">
      <c r="B46" s="16"/>
      <c r="AR46" s="16"/>
    </row>
    <row r="47" spans="2:44" ht="14.4" customHeight="1">
      <c r="B47" s="16"/>
      <c r="AR47" s="16"/>
    </row>
    <row r="48" spans="2:44" ht="14.4" customHeight="1">
      <c r="B48" s="16"/>
      <c r="AR48" s="16"/>
    </row>
    <row r="49" spans="2:44" s="1" customFormat="1" ht="14.4" customHeight="1">
      <c r="B49" s="25"/>
      <c r="D49" s="34" t="s">
        <v>43</v>
      </c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4" t="s">
        <v>44</v>
      </c>
      <c r="AI49" s="35"/>
      <c r="AJ49" s="35"/>
      <c r="AK49" s="35"/>
      <c r="AL49" s="35"/>
      <c r="AM49" s="35"/>
      <c r="AN49" s="35"/>
      <c r="AO49" s="35"/>
      <c r="AR49" s="25"/>
    </row>
    <row r="50" spans="2:44">
      <c r="B50" s="16"/>
      <c r="AR50" s="16"/>
    </row>
    <row r="51" spans="2:44">
      <c r="B51" s="16"/>
      <c r="AR51" s="16"/>
    </row>
    <row r="52" spans="2:44">
      <c r="B52" s="16"/>
      <c r="AR52" s="16"/>
    </row>
    <row r="53" spans="2:44">
      <c r="B53" s="16"/>
      <c r="AR53" s="16"/>
    </row>
    <row r="54" spans="2:44">
      <c r="B54" s="16"/>
      <c r="AR54" s="16"/>
    </row>
    <row r="55" spans="2:44">
      <c r="B55" s="16"/>
      <c r="AR55" s="16"/>
    </row>
    <row r="56" spans="2:44">
      <c r="B56" s="16"/>
      <c r="AR56" s="16"/>
    </row>
    <row r="57" spans="2:44">
      <c r="B57" s="16"/>
      <c r="AR57" s="16"/>
    </row>
    <row r="58" spans="2:44">
      <c r="B58" s="16"/>
      <c r="AR58" s="16"/>
    </row>
    <row r="59" spans="2:44">
      <c r="B59" s="16"/>
      <c r="AR59" s="16"/>
    </row>
    <row r="60" spans="2:44" s="1" customFormat="1" ht="13.2">
      <c r="B60" s="25"/>
      <c r="D60" s="36" t="s">
        <v>45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6" t="s">
        <v>46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6" t="s">
        <v>45</v>
      </c>
      <c r="AI60" s="27"/>
      <c r="AJ60" s="27"/>
      <c r="AK60" s="27"/>
      <c r="AL60" s="27"/>
      <c r="AM60" s="36" t="s">
        <v>46</v>
      </c>
      <c r="AN60" s="27"/>
      <c r="AO60" s="27"/>
      <c r="AR60" s="25"/>
    </row>
    <row r="61" spans="2:44">
      <c r="B61" s="16"/>
      <c r="AR61" s="16"/>
    </row>
    <row r="62" spans="2:44">
      <c r="B62" s="16"/>
      <c r="AR62" s="16"/>
    </row>
    <row r="63" spans="2:44">
      <c r="B63" s="16"/>
      <c r="AR63" s="16"/>
    </row>
    <row r="64" spans="2:44" s="1" customFormat="1" ht="13.2">
      <c r="B64" s="25"/>
      <c r="D64" s="34" t="s">
        <v>47</v>
      </c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4" t="s">
        <v>48</v>
      </c>
      <c r="AI64" s="35"/>
      <c r="AJ64" s="35"/>
      <c r="AK64" s="35"/>
      <c r="AL64" s="35"/>
      <c r="AM64" s="35"/>
      <c r="AN64" s="35"/>
      <c r="AO64" s="35"/>
      <c r="AR64" s="25"/>
    </row>
    <row r="65" spans="2:44">
      <c r="B65" s="16"/>
      <c r="AR65" s="16"/>
    </row>
    <row r="66" spans="2:44">
      <c r="B66" s="16"/>
      <c r="AR66" s="16"/>
    </row>
    <row r="67" spans="2:44">
      <c r="B67" s="16"/>
      <c r="AR67" s="16"/>
    </row>
    <row r="68" spans="2:44">
      <c r="B68" s="16"/>
      <c r="AR68" s="16"/>
    </row>
    <row r="69" spans="2:44">
      <c r="B69" s="16"/>
      <c r="AR69" s="16"/>
    </row>
    <row r="70" spans="2:44">
      <c r="B70" s="16"/>
      <c r="AR70" s="16"/>
    </row>
    <row r="71" spans="2:44">
      <c r="B71" s="16"/>
      <c r="AR71" s="16"/>
    </row>
    <row r="72" spans="2:44">
      <c r="B72" s="16"/>
      <c r="AR72" s="16"/>
    </row>
    <row r="73" spans="2:44">
      <c r="B73" s="16"/>
      <c r="AR73" s="16"/>
    </row>
    <row r="74" spans="2:44">
      <c r="B74" s="16"/>
      <c r="AR74" s="16"/>
    </row>
    <row r="75" spans="2:44" s="1" customFormat="1" ht="13.2">
      <c r="B75" s="25"/>
      <c r="D75" s="36" t="s">
        <v>45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6" t="s">
        <v>46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6" t="s">
        <v>45</v>
      </c>
      <c r="AI75" s="27"/>
      <c r="AJ75" s="27"/>
      <c r="AK75" s="27"/>
      <c r="AL75" s="27"/>
      <c r="AM75" s="36" t="s">
        <v>46</v>
      </c>
      <c r="AN75" s="27"/>
      <c r="AO75" s="27"/>
      <c r="AR75" s="25"/>
    </row>
    <row r="76" spans="2:44" s="1" customFormat="1">
      <c r="B76" s="25"/>
      <c r="AR76" s="25"/>
    </row>
    <row r="77" spans="2:44" s="1" customFormat="1" ht="6.9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  <c r="AF77" s="38"/>
      <c r="AG77" s="38"/>
      <c r="AH77" s="38"/>
      <c r="AI77" s="38"/>
      <c r="AJ77" s="38"/>
      <c r="AK77" s="38"/>
      <c r="AL77" s="38"/>
      <c r="AM77" s="38"/>
      <c r="AN77" s="38"/>
      <c r="AO77" s="38"/>
      <c r="AP77" s="38"/>
      <c r="AQ77" s="38"/>
      <c r="AR77" s="25"/>
    </row>
    <row r="81" spans="1:90" s="1" customFormat="1" ht="6.9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0"/>
      <c r="AR81" s="25"/>
    </row>
    <row r="82" spans="1:90" s="1" customFormat="1" ht="24.9" customHeight="1">
      <c r="B82" s="25"/>
      <c r="C82" s="17" t="s">
        <v>49</v>
      </c>
      <c r="AR82" s="25"/>
    </row>
    <row r="83" spans="1:90" s="1" customFormat="1" ht="6.9" customHeight="1">
      <c r="B83" s="25"/>
      <c r="AR83" s="25"/>
    </row>
    <row r="84" spans="1:90" s="3" customFormat="1" ht="12" customHeight="1">
      <c r="B84" s="41"/>
      <c r="C84" s="22" t="s">
        <v>12</v>
      </c>
      <c r="L84" s="3" t="str">
        <f>K5</f>
        <v>MSZATCANY</v>
      </c>
      <c r="AR84" s="41"/>
    </row>
    <row r="85" spans="1:90" s="4" customFormat="1" ht="36.9" customHeight="1">
      <c r="B85" s="42"/>
      <c r="C85" s="43" t="s">
        <v>14</v>
      </c>
      <c r="L85" s="160" t="str">
        <f>K6</f>
        <v>REKONSTRUKCE ZDROJE TEPLA MŠ ŽATČANY - ZTI, PLYN</v>
      </c>
      <c r="M85" s="161"/>
      <c r="N85" s="161"/>
      <c r="O85" s="161"/>
      <c r="P85" s="161"/>
      <c r="Q85" s="161"/>
      <c r="R85" s="161"/>
      <c r="S85" s="161"/>
      <c r="T85" s="161"/>
      <c r="U85" s="161"/>
      <c r="V85" s="161"/>
      <c r="W85" s="161"/>
      <c r="X85" s="161"/>
      <c r="Y85" s="161"/>
      <c r="Z85" s="161"/>
      <c r="AA85" s="161"/>
      <c r="AB85" s="161"/>
      <c r="AC85" s="161"/>
      <c r="AD85" s="161"/>
      <c r="AE85" s="161"/>
      <c r="AF85" s="161"/>
      <c r="AG85" s="161"/>
      <c r="AH85" s="161"/>
      <c r="AI85" s="161"/>
      <c r="AJ85" s="161"/>
      <c r="AR85" s="42"/>
    </row>
    <row r="86" spans="1:90" s="1" customFormat="1" ht="6.9" customHeight="1">
      <c r="B86" s="25"/>
      <c r="AR86" s="25"/>
    </row>
    <row r="87" spans="1:90" s="1" customFormat="1" ht="12" customHeight="1">
      <c r="B87" s="25"/>
      <c r="C87" s="22" t="s">
        <v>18</v>
      </c>
      <c r="L87" s="44" t="str">
        <f>IF(K8="","",K8)</f>
        <v xml:space="preserve"> </v>
      </c>
      <c r="AI87" s="22" t="s">
        <v>20</v>
      </c>
      <c r="AM87" s="162" t="str">
        <f>IF(AN8= "","",AN8)</f>
        <v>20. 2. 2024</v>
      </c>
      <c r="AN87" s="162"/>
      <c r="AR87" s="25"/>
    </row>
    <row r="88" spans="1:90" s="1" customFormat="1" ht="6.9" customHeight="1">
      <c r="B88" s="25"/>
      <c r="AR88" s="25"/>
    </row>
    <row r="89" spans="1:90" s="1" customFormat="1" ht="15.15" customHeight="1">
      <c r="B89" s="25"/>
      <c r="C89" s="22" t="s">
        <v>22</v>
      </c>
      <c r="L89" s="3" t="str">
        <f>IF(E11= "","",E11)</f>
        <v xml:space="preserve"> </v>
      </c>
      <c r="AI89" s="22" t="s">
        <v>26</v>
      </c>
      <c r="AM89" s="163" t="str">
        <f>IF(E17="","",E17)</f>
        <v xml:space="preserve"> </v>
      </c>
      <c r="AN89" s="164"/>
      <c r="AO89" s="164"/>
      <c r="AP89" s="164"/>
      <c r="AR89" s="25"/>
      <c r="AS89" s="165" t="s">
        <v>50</v>
      </c>
      <c r="AT89" s="166"/>
      <c r="AU89" s="46"/>
      <c r="AV89" s="46"/>
      <c r="AW89" s="46"/>
      <c r="AX89" s="46"/>
      <c r="AY89" s="46"/>
      <c r="AZ89" s="46"/>
      <c r="BA89" s="46"/>
      <c r="BB89" s="46"/>
      <c r="BC89" s="46"/>
      <c r="BD89" s="47"/>
    </row>
    <row r="90" spans="1:90" s="1" customFormat="1" ht="15.15" customHeight="1">
      <c r="B90" s="25"/>
      <c r="C90" s="22" t="s">
        <v>25</v>
      </c>
      <c r="L90" s="3" t="str">
        <f>IF(E14="","",E14)</f>
        <v xml:space="preserve"> </v>
      </c>
      <c r="AI90" s="22" t="s">
        <v>28</v>
      </c>
      <c r="AM90" s="163" t="str">
        <f>IF(E20="","",E20)</f>
        <v xml:space="preserve"> </v>
      </c>
      <c r="AN90" s="164"/>
      <c r="AO90" s="164"/>
      <c r="AP90" s="164"/>
      <c r="AR90" s="25"/>
      <c r="AS90" s="167"/>
      <c r="AT90" s="168"/>
      <c r="BD90" s="48"/>
    </row>
    <row r="91" spans="1:90" s="1" customFormat="1" ht="10.95" customHeight="1">
      <c r="B91" s="25"/>
      <c r="AR91" s="25"/>
      <c r="AS91" s="167"/>
      <c r="AT91" s="168"/>
      <c r="BD91" s="48"/>
    </row>
    <row r="92" spans="1:90" s="1" customFormat="1" ht="29.25" customHeight="1">
      <c r="B92" s="25"/>
      <c r="C92" s="150" t="s">
        <v>51</v>
      </c>
      <c r="D92" s="151"/>
      <c r="E92" s="151"/>
      <c r="F92" s="151"/>
      <c r="G92" s="151"/>
      <c r="H92" s="49"/>
      <c r="I92" s="152" t="s">
        <v>52</v>
      </c>
      <c r="J92" s="151"/>
      <c r="K92" s="151"/>
      <c r="L92" s="151"/>
      <c r="M92" s="151"/>
      <c r="N92" s="151"/>
      <c r="O92" s="151"/>
      <c r="P92" s="151"/>
      <c r="Q92" s="151"/>
      <c r="R92" s="151"/>
      <c r="S92" s="151"/>
      <c r="T92" s="151"/>
      <c r="U92" s="151"/>
      <c r="V92" s="151"/>
      <c r="W92" s="151"/>
      <c r="X92" s="151"/>
      <c r="Y92" s="151"/>
      <c r="Z92" s="151"/>
      <c r="AA92" s="151"/>
      <c r="AB92" s="151"/>
      <c r="AC92" s="151"/>
      <c r="AD92" s="151"/>
      <c r="AE92" s="151"/>
      <c r="AF92" s="151"/>
      <c r="AG92" s="153" t="s">
        <v>53</v>
      </c>
      <c r="AH92" s="151"/>
      <c r="AI92" s="151"/>
      <c r="AJ92" s="151"/>
      <c r="AK92" s="151"/>
      <c r="AL92" s="151"/>
      <c r="AM92" s="151"/>
      <c r="AN92" s="152" t="s">
        <v>54</v>
      </c>
      <c r="AO92" s="151"/>
      <c r="AP92" s="154"/>
      <c r="AQ92" s="50" t="s">
        <v>55</v>
      </c>
      <c r="AR92" s="25"/>
      <c r="AS92" s="51" t="s">
        <v>56</v>
      </c>
      <c r="AT92" s="52" t="s">
        <v>57</v>
      </c>
      <c r="AU92" s="52" t="s">
        <v>58</v>
      </c>
      <c r="AV92" s="52" t="s">
        <v>59</v>
      </c>
      <c r="AW92" s="52" t="s">
        <v>60</v>
      </c>
      <c r="AX92" s="52" t="s">
        <v>61</v>
      </c>
      <c r="AY92" s="52" t="s">
        <v>62</v>
      </c>
      <c r="AZ92" s="52" t="s">
        <v>63</v>
      </c>
      <c r="BA92" s="52" t="s">
        <v>64</v>
      </c>
      <c r="BB92" s="52" t="s">
        <v>65</v>
      </c>
      <c r="BC92" s="52" t="s">
        <v>66</v>
      </c>
      <c r="BD92" s="53" t="s">
        <v>67</v>
      </c>
    </row>
    <row r="93" spans="1:90" s="1" customFormat="1" ht="10.95" customHeight="1">
      <c r="B93" s="25"/>
      <c r="AR93" s="25"/>
      <c r="AS93" s="54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7"/>
    </row>
    <row r="94" spans="1:90" s="5" customFormat="1" ht="32.4" customHeight="1">
      <c r="B94" s="55"/>
      <c r="C94" s="56" t="s">
        <v>68</v>
      </c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158">
        <f>ROUND(AG95,2)</f>
        <v>0</v>
      </c>
      <c r="AH94" s="158"/>
      <c r="AI94" s="158"/>
      <c r="AJ94" s="158"/>
      <c r="AK94" s="158"/>
      <c r="AL94" s="158"/>
      <c r="AM94" s="158"/>
      <c r="AN94" s="159">
        <f>SUM(AG94,AT94)</f>
        <v>0</v>
      </c>
      <c r="AO94" s="159"/>
      <c r="AP94" s="159"/>
      <c r="AQ94" s="59" t="s">
        <v>1</v>
      </c>
      <c r="AR94" s="55"/>
      <c r="AS94" s="60">
        <f>ROUND(AS95,2)</f>
        <v>0</v>
      </c>
      <c r="AT94" s="61">
        <f>ROUND(SUM(AV94:AW94),2)</f>
        <v>0</v>
      </c>
      <c r="AU94" s="62">
        <f>ROUND(AU95,5)</f>
        <v>22.624199999999998</v>
      </c>
      <c r="AV94" s="61">
        <f>ROUND(AZ94*L29,2)</f>
        <v>0</v>
      </c>
      <c r="AW94" s="61">
        <f>ROUND(BA94*L30,2)</f>
        <v>0</v>
      </c>
      <c r="AX94" s="61">
        <f>ROUND(BB94*L29,2)</f>
        <v>0</v>
      </c>
      <c r="AY94" s="61">
        <f>ROUND(BC94*L30,2)</f>
        <v>0</v>
      </c>
      <c r="AZ94" s="61">
        <f>ROUND(AZ95,2)</f>
        <v>0</v>
      </c>
      <c r="BA94" s="61">
        <f>ROUND(BA95,2)</f>
        <v>0</v>
      </c>
      <c r="BB94" s="61">
        <f>ROUND(BB95,2)</f>
        <v>0</v>
      </c>
      <c r="BC94" s="61">
        <f>ROUND(BC95,2)</f>
        <v>0</v>
      </c>
      <c r="BD94" s="63">
        <f>ROUND(BD95,2)</f>
        <v>0</v>
      </c>
      <c r="BS94" s="64" t="s">
        <v>69</v>
      </c>
      <c r="BT94" s="64" t="s">
        <v>70</v>
      </c>
      <c r="BV94" s="64" t="s">
        <v>71</v>
      </c>
      <c r="BW94" s="64" t="s">
        <v>4</v>
      </c>
      <c r="BX94" s="64" t="s">
        <v>72</v>
      </c>
      <c r="CL94" s="64" t="s">
        <v>1</v>
      </c>
    </row>
    <row r="95" spans="1:90" s="6" customFormat="1" ht="24.75" customHeight="1">
      <c r="A95" s="65" t="s">
        <v>73</v>
      </c>
      <c r="B95" s="66"/>
      <c r="C95" s="67"/>
      <c r="D95" s="157" t="s">
        <v>13</v>
      </c>
      <c r="E95" s="157"/>
      <c r="F95" s="157"/>
      <c r="G95" s="157"/>
      <c r="H95" s="157"/>
      <c r="I95" s="68"/>
      <c r="J95" s="157" t="s">
        <v>15</v>
      </c>
      <c r="K95" s="157"/>
      <c r="L95" s="157"/>
      <c r="M95" s="157"/>
      <c r="N95" s="157"/>
      <c r="O95" s="157"/>
      <c r="P95" s="157"/>
      <c r="Q95" s="157"/>
      <c r="R95" s="157"/>
      <c r="S95" s="157"/>
      <c r="T95" s="157"/>
      <c r="U95" s="157"/>
      <c r="V95" s="157"/>
      <c r="W95" s="157"/>
      <c r="X95" s="157"/>
      <c r="Y95" s="157"/>
      <c r="Z95" s="157"/>
      <c r="AA95" s="157"/>
      <c r="AB95" s="157"/>
      <c r="AC95" s="157"/>
      <c r="AD95" s="157"/>
      <c r="AE95" s="157"/>
      <c r="AF95" s="157"/>
      <c r="AG95" s="155">
        <f>'MSZATCANY - REKONSTRUKCE ...'!J28</f>
        <v>0</v>
      </c>
      <c r="AH95" s="156"/>
      <c r="AI95" s="156"/>
      <c r="AJ95" s="156"/>
      <c r="AK95" s="156"/>
      <c r="AL95" s="156"/>
      <c r="AM95" s="156"/>
      <c r="AN95" s="155">
        <f>SUM(AG95,AT95)</f>
        <v>0</v>
      </c>
      <c r="AO95" s="156"/>
      <c r="AP95" s="156"/>
      <c r="AQ95" s="69" t="s">
        <v>74</v>
      </c>
      <c r="AR95" s="66"/>
      <c r="AS95" s="70">
        <v>0</v>
      </c>
      <c r="AT95" s="71">
        <f>ROUND(SUM(AV95:AW95),2)</f>
        <v>0</v>
      </c>
      <c r="AU95" s="72">
        <f>'MSZATCANY - REKONSTRUKCE ...'!P120</f>
        <v>22.624200000000002</v>
      </c>
      <c r="AV95" s="71">
        <f>'MSZATCANY - REKONSTRUKCE ...'!J31</f>
        <v>0</v>
      </c>
      <c r="AW95" s="71">
        <f>'MSZATCANY - REKONSTRUKCE ...'!J32</f>
        <v>0</v>
      </c>
      <c r="AX95" s="71">
        <f>'MSZATCANY - REKONSTRUKCE ...'!J33</f>
        <v>0</v>
      </c>
      <c r="AY95" s="71">
        <f>'MSZATCANY - REKONSTRUKCE ...'!J34</f>
        <v>0</v>
      </c>
      <c r="AZ95" s="71">
        <f>'MSZATCANY - REKONSTRUKCE ...'!F31</f>
        <v>0</v>
      </c>
      <c r="BA95" s="71">
        <f>'MSZATCANY - REKONSTRUKCE ...'!F32</f>
        <v>0</v>
      </c>
      <c r="BB95" s="71">
        <f>'MSZATCANY - REKONSTRUKCE ...'!F33</f>
        <v>0</v>
      </c>
      <c r="BC95" s="71">
        <f>'MSZATCANY - REKONSTRUKCE ...'!F34</f>
        <v>0</v>
      </c>
      <c r="BD95" s="73">
        <f>'MSZATCANY - REKONSTRUKCE ...'!F35</f>
        <v>0</v>
      </c>
      <c r="BT95" s="74" t="s">
        <v>75</v>
      </c>
      <c r="BU95" s="74" t="s">
        <v>76</v>
      </c>
      <c r="BV95" s="74" t="s">
        <v>71</v>
      </c>
      <c r="BW95" s="74" t="s">
        <v>4</v>
      </c>
      <c r="BX95" s="74" t="s">
        <v>72</v>
      </c>
      <c r="CL95" s="74" t="s">
        <v>1</v>
      </c>
    </row>
    <row r="96" spans="1:90" s="1" customFormat="1" ht="30" customHeight="1">
      <c r="B96" s="25"/>
      <c r="AR96" s="25"/>
    </row>
    <row r="97" spans="2:44" s="1" customFormat="1" ht="6.9" customHeight="1">
      <c r="B97" s="37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25"/>
    </row>
  </sheetData>
  <mergeCells count="40">
    <mergeCell ref="K5:AJ5"/>
    <mergeCell ref="K6:AJ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AK31:AO31"/>
    <mergeCell ref="L31:P31"/>
    <mergeCell ref="W32:AE32"/>
    <mergeCell ref="AK32:AO32"/>
    <mergeCell ref="L32:P32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</mergeCells>
  <hyperlinks>
    <hyperlink ref="A95" location="'MSZATCANY - REKONSTRUKCE 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70"/>
  <sheetViews>
    <sheetView showGridLines="0" topLeftCell="A11" workbookViewId="0">
      <selection activeCell="W159" sqref="W159"/>
    </sheetView>
  </sheetViews>
  <sheetFormatPr defaultRowHeight="10.199999999999999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48" t="s">
        <v>5</v>
      </c>
      <c r="M2" s="149"/>
      <c r="N2" s="149"/>
      <c r="O2" s="149"/>
      <c r="P2" s="149"/>
      <c r="Q2" s="149"/>
      <c r="R2" s="149"/>
      <c r="S2" s="149"/>
      <c r="T2" s="149"/>
      <c r="U2" s="149"/>
      <c r="V2" s="149"/>
      <c r="AT2" s="13" t="s">
        <v>4</v>
      </c>
    </row>
    <row r="3" spans="2:46" ht="6.9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77</v>
      </c>
    </row>
    <row r="4" spans="2:46" ht="24.9" customHeight="1">
      <c r="B4" s="16"/>
      <c r="D4" s="17" t="s">
        <v>78</v>
      </c>
      <c r="L4" s="16"/>
      <c r="M4" s="75" t="s">
        <v>10</v>
      </c>
      <c r="AT4" s="13" t="s">
        <v>3</v>
      </c>
    </row>
    <row r="5" spans="2:46" ht="6.9" customHeight="1">
      <c r="B5" s="16"/>
      <c r="L5" s="16"/>
    </row>
    <row r="6" spans="2:46" s="1" customFormat="1" ht="12" customHeight="1">
      <c r="B6" s="25"/>
      <c r="D6" s="22" t="s">
        <v>14</v>
      </c>
      <c r="L6" s="25"/>
    </row>
    <row r="7" spans="2:46" s="1" customFormat="1" ht="30" customHeight="1">
      <c r="B7" s="25"/>
      <c r="E7" s="160" t="s">
        <v>15</v>
      </c>
      <c r="F7" s="182"/>
      <c r="G7" s="182"/>
      <c r="H7" s="182"/>
      <c r="L7" s="25"/>
    </row>
    <row r="8" spans="2:46" s="1" customFormat="1">
      <c r="B8" s="25"/>
      <c r="L8" s="25"/>
    </row>
    <row r="9" spans="2:46" s="1" customFormat="1" ht="12" customHeight="1">
      <c r="B9" s="25"/>
      <c r="D9" s="22" t="s">
        <v>16</v>
      </c>
      <c r="F9" s="20" t="s">
        <v>1</v>
      </c>
      <c r="I9" s="22" t="s">
        <v>17</v>
      </c>
      <c r="J9" s="20" t="s">
        <v>1</v>
      </c>
      <c r="L9" s="25"/>
    </row>
    <row r="10" spans="2:46" s="1" customFormat="1" ht="12" customHeight="1">
      <c r="B10" s="25"/>
      <c r="D10" s="22" t="s">
        <v>18</v>
      </c>
      <c r="F10" s="20" t="s">
        <v>19</v>
      </c>
      <c r="I10" s="22" t="s">
        <v>20</v>
      </c>
      <c r="J10" s="45" t="str">
        <f>'Rekapitulace stavby'!AN8</f>
        <v>20. 2. 2024</v>
      </c>
      <c r="L10" s="25"/>
    </row>
    <row r="11" spans="2:46" s="1" customFormat="1" ht="10.95" customHeight="1">
      <c r="B11" s="25"/>
      <c r="L11" s="25"/>
    </row>
    <row r="12" spans="2:46" s="1" customFormat="1" ht="12" customHeight="1">
      <c r="B12" s="25"/>
      <c r="D12" s="22" t="s">
        <v>22</v>
      </c>
      <c r="I12" s="22" t="s">
        <v>23</v>
      </c>
      <c r="J12" s="20" t="str">
        <f>IF('Rekapitulace stavby'!AN10="","",'Rekapitulace stavby'!AN10)</f>
        <v/>
      </c>
      <c r="L12" s="25"/>
    </row>
    <row r="13" spans="2:46" s="1" customFormat="1" ht="18" customHeight="1">
      <c r="B13" s="25"/>
      <c r="E13" s="20" t="str">
        <f>IF('Rekapitulace stavby'!E11="","",'Rekapitulace stavby'!E11)</f>
        <v xml:space="preserve"> </v>
      </c>
      <c r="I13" s="22" t="s">
        <v>24</v>
      </c>
      <c r="J13" s="20" t="str">
        <f>IF('Rekapitulace stavby'!AN11="","",'Rekapitulace stavby'!AN11)</f>
        <v/>
      </c>
      <c r="L13" s="25"/>
    </row>
    <row r="14" spans="2:46" s="1" customFormat="1" ht="6.9" customHeight="1">
      <c r="B14" s="25"/>
      <c r="L14" s="25"/>
    </row>
    <row r="15" spans="2:46" s="1" customFormat="1" ht="12" customHeight="1">
      <c r="B15" s="25"/>
      <c r="D15" s="22" t="s">
        <v>25</v>
      </c>
      <c r="I15" s="22" t="s">
        <v>23</v>
      </c>
      <c r="J15" s="20" t="str">
        <f>'Rekapitulace stavby'!AN13</f>
        <v/>
      </c>
      <c r="L15" s="25"/>
    </row>
    <row r="16" spans="2:46" s="1" customFormat="1" ht="18" customHeight="1">
      <c r="B16" s="25"/>
      <c r="E16" s="176" t="str">
        <f>'Rekapitulace stavby'!E14</f>
        <v xml:space="preserve"> </v>
      </c>
      <c r="F16" s="176"/>
      <c r="G16" s="176"/>
      <c r="H16" s="176"/>
      <c r="I16" s="22" t="s">
        <v>24</v>
      </c>
      <c r="J16" s="20" t="str">
        <f>'Rekapitulace stavby'!AN14</f>
        <v/>
      </c>
      <c r="L16" s="25"/>
    </row>
    <row r="17" spans="2:12" s="1" customFormat="1" ht="6.9" customHeight="1">
      <c r="B17" s="25"/>
      <c r="L17" s="25"/>
    </row>
    <row r="18" spans="2:12" s="1" customFormat="1" ht="12" customHeight="1">
      <c r="B18" s="25"/>
      <c r="D18" s="22" t="s">
        <v>26</v>
      </c>
      <c r="I18" s="22" t="s">
        <v>23</v>
      </c>
      <c r="J18" s="20" t="str">
        <f>IF('Rekapitulace stavby'!AN16="","",'Rekapitulace stavby'!AN16)</f>
        <v/>
      </c>
      <c r="L18" s="25"/>
    </row>
    <row r="19" spans="2:12" s="1" customFormat="1" ht="18" customHeight="1">
      <c r="B19" s="25"/>
      <c r="E19" s="20" t="str">
        <f>IF('Rekapitulace stavby'!E17="","",'Rekapitulace stavby'!E17)</f>
        <v xml:space="preserve"> </v>
      </c>
      <c r="I19" s="22" t="s">
        <v>24</v>
      </c>
      <c r="J19" s="20" t="str">
        <f>IF('Rekapitulace stavby'!AN17="","",'Rekapitulace stavby'!AN17)</f>
        <v/>
      </c>
      <c r="L19" s="25"/>
    </row>
    <row r="20" spans="2:12" s="1" customFormat="1" ht="6.9" customHeight="1">
      <c r="B20" s="25"/>
      <c r="L20" s="25"/>
    </row>
    <row r="21" spans="2:12" s="1" customFormat="1" ht="12" customHeight="1">
      <c r="B21" s="25"/>
      <c r="D21" s="22" t="s">
        <v>28</v>
      </c>
      <c r="I21" s="22" t="s">
        <v>23</v>
      </c>
      <c r="J21" s="20" t="str">
        <f>IF('Rekapitulace stavby'!AN19="","",'Rekapitulace stavby'!AN19)</f>
        <v/>
      </c>
      <c r="L21" s="25"/>
    </row>
    <row r="22" spans="2:12" s="1" customFormat="1" ht="18" customHeight="1">
      <c r="B22" s="25"/>
      <c r="E22" s="20" t="str">
        <f>IF('Rekapitulace stavby'!E20="","",'Rekapitulace stavby'!E20)</f>
        <v xml:space="preserve"> </v>
      </c>
      <c r="I22" s="22" t="s">
        <v>24</v>
      </c>
      <c r="J22" s="20" t="str">
        <f>IF('Rekapitulace stavby'!AN20="","",'Rekapitulace stavby'!AN20)</f>
        <v/>
      </c>
      <c r="L22" s="25"/>
    </row>
    <row r="23" spans="2:12" s="1" customFormat="1" ht="6.9" customHeight="1">
      <c r="B23" s="25"/>
      <c r="L23" s="25"/>
    </row>
    <row r="24" spans="2:12" s="1" customFormat="1" ht="12" customHeight="1">
      <c r="B24" s="25"/>
      <c r="D24" s="22" t="s">
        <v>29</v>
      </c>
      <c r="L24" s="25"/>
    </row>
    <row r="25" spans="2:12" s="7" customFormat="1" ht="16.5" customHeight="1">
      <c r="B25" s="76"/>
      <c r="E25" s="178" t="s">
        <v>1</v>
      </c>
      <c r="F25" s="178"/>
      <c r="G25" s="178"/>
      <c r="H25" s="178"/>
      <c r="L25" s="76"/>
    </row>
    <row r="26" spans="2:12" s="1" customFormat="1" ht="6.9" customHeight="1">
      <c r="B26" s="25"/>
      <c r="L26" s="25"/>
    </row>
    <row r="27" spans="2:12" s="1" customFormat="1" ht="6.9" customHeight="1">
      <c r="B27" s="25"/>
      <c r="D27" s="46"/>
      <c r="E27" s="46"/>
      <c r="F27" s="46"/>
      <c r="G27" s="46"/>
      <c r="H27" s="46"/>
      <c r="I27" s="46"/>
      <c r="J27" s="46"/>
      <c r="K27" s="46"/>
      <c r="L27" s="25"/>
    </row>
    <row r="28" spans="2:12" s="1" customFormat="1" ht="25.35" customHeight="1">
      <c r="B28" s="25"/>
      <c r="D28" s="77" t="s">
        <v>30</v>
      </c>
      <c r="J28" s="58">
        <f>ROUND(J120, 2)</f>
        <v>0</v>
      </c>
      <c r="L28" s="25"/>
    </row>
    <row r="29" spans="2:12" s="1" customFormat="1" ht="6.9" customHeight="1">
      <c r="B29" s="25"/>
      <c r="D29" s="46"/>
      <c r="E29" s="46"/>
      <c r="F29" s="46"/>
      <c r="G29" s="46"/>
      <c r="H29" s="46"/>
      <c r="I29" s="46"/>
      <c r="J29" s="46"/>
      <c r="K29" s="46"/>
      <c r="L29" s="25"/>
    </row>
    <row r="30" spans="2:12" s="1" customFormat="1" ht="14.4" customHeight="1">
      <c r="B30" s="25"/>
      <c r="F30" s="28" t="s">
        <v>32</v>
      </c>
      <c r="I30" s="28" t="s">
        <v>31</v>
      </c>
      <c r="J30" s="28" t="s">
        <v>33</v>
      </c>
      <c r="L30" s="25"/>
    </row>
    <row r="31" spans="2:12" s="1" customFormat="1" ht="14.4" customHeight="1">
      <c r="B31" s="25"/>
      <c r="D31" s="78" t="s">
        <v>34</v>
      </c>
      <c r="E31" s="22" t="s">
        <v>35</v>
      </c>
      <c r="F31" s="79">
        <f>ROUND((SUM(BE120:BE169)),  2)</f>
        <v>0</v>
      </c>
      <c r="I31" s="80">
        <v>0.21</v>
      </c>
      <c r="J31" s="79">
        <f>ROUND(((SUM(BE120:BE169))*I31),  2)</f>
        <v>0</v>
      </c>
      <c r="L31" s="25"/>
    </row>
    <row r="32" spans="2:12" s="1" customFormat="1" ht="14.4" customHeight="1">
      <c r="B32" s="25"/>
      <c r="E32" s="22" t="s">
        <v>36</v>
      </c>
      <c r="F32" s="79">
        <f>ROUND((SUM(BF120:BF169)),  2)</f>
        <v>0</v>
      </c>
      <c r="I32" s="80">
        <v>0.12</v>
      </c>
      <c r="J32" s="79">
        <f>ROUND(((SUM(BF120:BF169))*I32),  2)</f>
        <v>0</v>
      </c>
      <c r="L32" s="25"/>
    </row>
    <row r="33" spans="2:12" s="1" customFormat="1" ht="14.4" hidden="1" customHeight="1">
      <c r="B33" s="25"/>
      <c r="E33" s="22" t="s">
        <v>37</v>
      </c>
      <c r="F33" s="79">
        <f>ROUND((SUM(BG120:BG169)),  2)</f>
        <v>0</v>
      </c>
      <c r="I33" s="80">
        <v>0.21</v>
      </c>
      <c r="J33" s="79">
        <f>0</f>
        <v>0</v>
      </c>
      <c r="L33" s="25"/>
    </row>
    <row r="34" spans="2:12" s="1" customFormat="1" ht="14.4" hidden="1" customHeight="1">
      <c r="B34" s="25"/>
      <c r="E34" s="22" t="s">
        <v>38</v>
      </c>
      <c r="F34" s="79">
        <f>ROUND((SUM(BH120:BH169)),  2)</f>
        <v>0</v>
      </c>
      <c r="I34" s="80">
        <v>0.12</v>
      </c>
      <c r="J34" s="79">
        <f>0</f>
        <v>0</v>
      </c>
      <c r="L34" s="25"/>
    </row>
    <row r="35" spans="2:12" s="1" customFormat="1" ht="14.4" hidden="1" customHeight="1">
      <c r="B35" s="25"/>
      <c r="E35" s="22" t="s">
        <v>39</v>
      </c>
      <c r="F35" s="79">
        <f>ROUND((SUM(BI120:BI169)),  2)</f>
        <v>0</v>
      </c>
      <c r="I35" s="80">
        <v>0</v>
      </c>
      <c r="J35" s="79">
        <f>0</f>
        <v>0</v>
      </c>
      <c r="L35" s="25"/>
    </row>
    <row r="36" spans="2:12" s="1" customFormat="1" ht="6.9" customHeight="1">
      <c r="B36" s="25"/>
      <c r="L36" s="25"/>
    </row>
    <row r="37" spans="2:12" s="1" customFormat="1" ht="25.35" customHeight="1">
      <c r="B37" s="25"/>
      <c r="C37" s="81"/>
      <c r="D37" s="82" t="s">
        <v>40</v>
      </c>
      <c r="E37" s="49"/>
      <c r="F37" s="49"/>
      <c r="G37" s="83" t="s">
        <v>41</v>
      </c>
      <c r="H37" s="84" t="s">
        <v>42</v>
      </c>
      <c r="I37" s="49"/>
      <c r="J37" s="85">
        <f>SUM(J28:J35)</f>
        <v>0</v>
      </c>
      <c r="K37" s="86"/>
      <c r="L37" s="25"/>
    </row>
    <row r="38" spans="2:12" s="1" customFormat="1" ht="14.4" customHeight="1">
      <c r="B38" s="25"/>
      <c r="L38" s="25"/>
    </row>
    <row r="39" spans="2:12" ht="14.4" customHeight="1">
      <c r="B39" s="16"/>
      <c r="L39" s="16"/>
    </row>
    <row r="40" spans="2:12" ht="14.4" customHeight="1">
      <c r="B40" s="16"/>
      <c r="L40" s="16"/>
    </row>
    <row r="41" spans="2:12" ht="14.4" customHeight="1">
      <c r="B41" s="16"/>
      <c r="L41" s="16"/>
    </row>
    <row r="42" spans="2:12" ht="14.4" customHeight="1">
      <c r="B42" s="16"/>
      <c r="L42" s="16"/>
    </row>
    <row r="43" spans="2:12" ht="14.4" customHeight="1">
      <c r="B43" s="16"/>
      <c r="L43" s="16"/>
    </row>
    <row r="44" spans="2:12" ht="14.4" customHeight="1">
      <c r="B44" s="16"/>
      <c r="L44" s="16"/>
    </row>
    <row r="45" spans="2:12" ht="14.4" customHeight="1">
      <c r="B45" s="16"/>
      <c r="L45" s="16"/>
    </row>
    <row r="46" spans="2:12" ht="14.4" customHeight="1">
      <c r="B46" s="16"/>
      <c r="L46" s="16"/>
    </row>
    <row r="47" spans="2:12" ht="14.4" customHeight="1">
      <c r="B47" s="16"/>
      <c r="L47" s="16"/>
    </row>
    <row r="48" spans="2:12" ht="14.4" customHeight="1">
      <c r="B48" s="16"/>
      <c r="L48" s="16"/>
    </row>
    <row r="49" spans="2:12" ht="14.4" customHeight="1">
      <c r="B49" s="16"/>
      <c r="L49" s="16"/>
    </row>
    <row r="50" spans="2:12" s="1" customFormat="1" ht="14.4" customHeight="1">
      <c r="B50" s="25"/>
      <c r="D50" s="34" t="s">
        <v>43</v>
      </c>
      <c r="E50" s="35"/>
      <c r="F50" s="35"/>
      <c r="G50" s="34" t="s">
        <v>44</v>
      </c>
      <c r="H50" s="35"/>
      <c r="I50" s="35"/>
      <c r="J50" s="35"/>
      <c r="K50" s="35"/>
      <c r="L50" s="25"/>
    </row>
    <row r="51" spans="2:12">
      <c r="B51" s="16"/>
      <c r="L51" s="16"/>
    </row>
    <row r="52" spans="2:12">
      <c r="B52" s="16"/>
      <c r="L52" s="16"/>
    </row>
    <row r="53" spans="2:12">
      <c r="B53" s="16"/>
      <c r="L53" s="16"/>
    </row>
    <row r="54" spans="2:12">
      <c r="B54" s="16"/>
      <c r="L54" s="16"/>
    </row>
    <row r="55" spans="2:12">
      <c r="B55" s="16"/>
      <c r="L55" s="16"/>
    </row>
    <row r="56" spans="2:12">
      <c r="B56" s="16"/>
      <c r="L56" s="16"/>
    </row>
    <row r="57" spans="2:12">
      <c r="B57" s="16"/>
      <c r="L57" s="16"/>
    </row>
    <row r="58" spans="2:12">
      <c r="B58" s="16"/>
      <c r="L58" s="16"/>
    </row>
    <row r="59" spans="2:12">
      <c r="B59" s="16"/>
      <c r="L59" s="16"/>
    </row>
    <row r="60" spans="2:12">
      <c r="B60" s="16"/>
      <c r="L60" s="16"/>
    </row>
    <row r="61" spans="2:12" s="1" customFormat="1" ht="13.2">
      <c r="B61" s="25"/>
      <c r="D61" s="36" t="s">
        <v>45</v>
      </c>
      <c r="E61" s="27"/>
      <c r="F61" s="87" t="s">
        <v>46</v>
      </c>
      <c r="G61" s="36" t="s">
        <v>45</v>
      </c>
      <c r="H61" s="27"/>
      <c r="I61" s="27"/>
      <c r="J61" s="88" t="s">
        <v>46</v>
      </c>
      <c r="K61" s="27"/>
      <c r="L61" s="25"/>
    </row>
    <row r="62" spans="2:12">
      <c r="B62" s="16"/>
      <c r="L62" s="16"/>
    </row>
    <row r="63" spans="2:12">
      <c r="B63" s="16"/>
      <c r="L63" s="16"/>
    </row>
    <row r="64" spans="2:12">
      <c r="B64" s="16"/>
      <c r="L64" s="16"/>
    </row>
    <row r="65" spans="2:12" s="1" customFormat="1" ht="13.2">
      <c r="B65" s="25"/>
      <c r="D65" s="34" t="s">
        <v>47</v>
      </c>
      <c r="E65" s="35"/>
      <c r="F65" s="35"/>
      <c r="G65" s="34" t="s">
        <v>48</v>
      </c>
      <c r="H65" s="35"/>
      <c r="I65" s="35"/>
      <c r="J65" s="35"/>
      <c r="K65" s="35"/>
      <c r="L65" s="25"/>
    </row>
    <row r="66" spans="2:12">
      <c r="B66" s="16"/>
      <c r="L66" s="16"/>
    </row>
    <row r="67" spans="2:12">
      <c r="B67" s="16"/>
      <c r="L67" s="16"/>
    </row>
    <row r="68" spans="2:12">
      <c r="B68" s="16"/>
      <c r="L68" s="16"/>
    </row>
    <row r="69" spans="2:12">
      <c r="B69" s="16"/>
      <c r="L69" s="16"/>
    </row>
    <row r="70" spans="2:12">
      <c r="B70" s="16"/>
      <c r="L70" s="16"/>
    </row>
    <row r="71" spans="2:12">
      <c r="B71" s="16"/>
      <c r="L71" s="16"/>
    </row>
    <row r="72" spans="2:12">
      <c r="B72" s="16"/>
      <c r="L72" s="16"/>
    </row>
    <row r="73" spans="2:12">
      <c r="B73" s="16"/>
      <c r="L73" s="16"/>
    </row>
    <row r="74" spans="2:12">
      <c r="B74" s="16"/>
      <c r="L74" s="16"/>
    </row>
    <row r="75" spans="2:12">
      <c r="B75" s="16"/>
      <c r="L75" s="16"/>
    </row>
    <row r="76" spans="2:12" s="1" customFormat="1" ht="13.2">
      <c r="B76" s="25"/>
      <c r="D76" s="36" t="s">
        <v>45</v>
      </c>
      <c r="E76" s="27"/>
      <c r="F76" s="87" t="s">
        <v>46</v>
      </c>
      <c r="G76" s="36" t="s">
        <v>45</v>
      </c>
      <c r="H76" s="27"/>
      <c r="I76" s="27"/>
      <c r="J76" s="88" t="s">
        <v>46</v>
      </c>
      <c r="K76" s="27"/>
      <c r="L76" s="25"/>
    </row>
    <row r="77" spans="2:12" s="1" customFormat="1" ht="14.4" customHeight="1">
      <c r="B77" s="37"/>
      <c r="C77" s="38"/>
      <c r="D77" s="38"/>
      <c r="E77" s="38"/>
      <c r="F77" s="38"/>
      <c r="G77" s="38"/>
      <c r="H77" s="38"/>
      <c r="I77" s="38"/>
      <c r="J77" s="38"/>
      <c r="K77" s="38"/>
      <c r="L77" s="25"/>
    </row>
    <row r="81" spans="2:47" s="1" customFormat="1" ht="6.9" customHeight="1">
      <c r="B81" s="39"/>
      <c r="C81" s="40"/>
      <c r="D81" s="40"/>
      <c r="E81" s="40"/>
      <c r="F81" s="40"/>
      <c r="G81" s="40"/>
      <c r="H81" s="40"/>
      <c r="I81" s="40"/>
      <c r="J81" s="40"/>
      <c r="K81" s="40"/>
      <c r="L81" s="25"/>
    </row>
    <row r="82" spans="2:47" s="1" customFormat="1" ht="24.9" customHeight="1">
      <c r="B82" s="25"/>
      <c r="C82" s="17" t="s">
        <v>79</v>
      </c>
      <c r="L82" s="25"/>
    </row>
    <row r="83" spans="2:47" s="1" customFormat="1" ht="6.9" customHeight="1">
      <c r="B83" s="25"/>
      <c r="L83" s="25"/>
    </row>
    <row r="84" spans="2:47" s="1" customFormat="1" ht="12" customHeight="1">
      <c r="B84" s="25"/>
      <c r="C84" s="22" t="s">
        <v>14</v>
      </c>
      <c r="L84" s="25"/>
    </row>
    <row r="85" spans="2:47" s="1" customFormat="1" ht="30" customHeight="1">
      <c r="B85" s="25"/>
      <c r="E85" s="160" t="str">
        <f>E7</f>
        <v>REKONSTRUKCE ZDROJE TEPLA MŠ ŽATČANY - ZTI, PLYN</v>
      </c>
      <c r="F85" s="182"/>
      <c r="G85" s="182"/>
      <c r="H85" s="182"/>
      <c r="L85" s="25"/>
    </row>
    <row r="86" spans="2:47" s="1" customFormat="1" ht="6.9" customHeight="1">
      <c r="B86" s="25"/>
      <c r="L86" s="25"/>
    </row>
    <row r="87" spans="2:47" s="1" customFormat="1" ht="12" customHeight="1">
      <c r="B87" s="25"/>
      <c r="C87" s="22" t="s">
        <v>18</v>
      </c>
      <c r="F87" s="20" t="str">
        <f>F10</f>
        <v xml:space="preserve"> </v>
      </c>
      <c r="I87" s="22" t="s">
        <v>20</v>
      </c>
      <c r="J87" s="45" t="str">
        <f>IF(J10="","",J10)</f>
        <v>20. 2. 2024</v>
      </c>
      <c r="L87" s="25"/>
    </row>
    <row r="88" spans="2:47" s="1" customFormat="1" ht="6.9" customHeight="1">
      <c r="B88" s="25"/>
      <c r="L88" s="25"/>
    </row>
    <row r="89" spans="2:47" s="1" customFormat="1" ht="15.15" customHeight="1">
      <c r="B89" s="25"/>
      <c r="C89" s="22" t="s">
        <v>22</v>
      </c>
      <c r="F89" s="20" t="str">
        <f>E13</f>
        <v xml:space="preserve"> </v>
      </c>
      <c r="I89" s="22" t="s">
        <v>26</v>
      </c>
      <c r="J89" s="23" t="str">
        <f>E19</f>
        <v xml:space="preserve"> </v>
      </c>
      <c r="L89" s="25"/>
    </row>
    <row r="90" spans="2:47" s="1" customFormat="1" ht="15.15" customHeight="1">
      <c r="B90" s="25"/>
      <c r="C90" s="22" t="s">
        <v>25</v>
      </c>
      <c r="F90" s="20" t="str">
        <f>IF(E16="","",E16)</f>
        <v xml:space="preserve"> </v>
      </c>
      <c r="I90" s="22" t="s">
        <v>28</v>
      </c>
      <c r="J90" s="23" t="str">
        <f>E22</f>
        <v xml:space="preserve"> </v>
      </c>
      <c r="L90" s="25"/>
    </row>
    <row r="91" spans="2:47" s="1" customFormat="1" ht="10.35" customHeight="1">
      <c r="B91" s="25"/>
      <c r="L91" s="25"/>
    </row>
    <row r="92" spans="2:47" s="1" customFormat="1" ht="29.25" customHeight="1">
      <c r="B92" s="25"/>
      <c r="C92" s="89" t="s">
        <v>80</v>
      </c>
      <c r="D92" s="81"/>
      <c r="E92" s="81"/>
      <c r="F92" s="81"/>
      <c r="G92" s="81"/>
      <c r="H92" s="81"/>
      <c r="I92" s="81"/>
      <c r="J92" s="90" t="s">
        <v>81</v>
      </c>
      <c r="K92" s="81"/>
      <c r="L92" s="25"/>
    </row>
    <row r="93" spans="2:47" s="1" customFormat="1" ht="10.35" customHeight="1">
      <c r="B93" s="25"/>
      <c r="L93" s="25"/>
    </row>
    <row r="94" spans="2:47" s="1" customFormat="1" ht="22.95" customHeight="1">
      <c r="B94" s="25"/>
      <c r="C94" s="91" t="s">
        <v>82</v>
      </c>
      <c r="J94" s="58">
        <f>J120</f>
        <v>0</v>
      </c>
      <c r="L94" s="25"/>
      <c r="AU94" s="13" t="s">
        <v>83</v>
      </c>
    </row>
    <row r="95" spans="2:47" s="8" customFormat="1" ht="24.9" customHeight="1">
      <c r="B95" s="92"/>
      <c r="D95" s="93" t="s">
        <v>84</v>
      </c>
      <c r="E95" s="94"/>
      <c r="F95" s="94"/>
      <c r="G95" s="94"/>
      <c r="H95" s="94"/>
      <c r="I95" s="94"/>
      <c r="J95" s="95">
        <f>J121</f>
        <v>0</v>
      </c>
      <c r="L95" s="92"/>
    </row>
    <row r="96" spans="2:47" s="9" customFormat="1" ht="19.95" customHeight="1">
      <c r="B96" s="96"/>
      <c r="D96" s="97" t="s">
        <v>85</v>
      </c>
      <c r="E96" s="98"/>
      <c r="F96" s="98"/>
      <c r="G96" s="98"/>
      <c r="H96" s="98"/>
      <c r="I96" s="98"/>
      <c r="J96" s="99">
        <f>J122</f>
        <v>0</v>
      </c>
      <c r="L96" s="96"/>
    </row>
    <row r="97" spans="2:12" s="9" customFormat="1" ht="19.95" customHeight="1">
      <c r="B97" s="96"/>
      <c r="D97" s="97" t="s">
        <v>86</v>
      </c>
      <c r="E97" s="98"/>
      <c r="F97" s="98"/>
      <c r="G97" s="98"/>
      <c r="H97" s="98"/>
      <c r="I97" s="98"/>
      <c r="J97" s="99">
        <f>J130</f>
        <v>0</v>
      </c>
      <c r="L97" s="96"/>
    </row>
    <row r="98" spans="2:12" s="9" customFormat="1" ht="19.95" customHeight="1">
      <c r="B98" s="96"/>
      <c r="D98" s="97" t="s">
        <v>87</v>
      </c>
      <c r="E98" s="98"/>
      <c r="F98" s="98"/>
      <c r="G98" s="98"/>
      <c r="H98" s="98"/>
      <c r="I98" s="98"/>
      <c r="J98" s="99">
        <f>J151</f>
        <v>0</v>
      </c>
      <c r="L98" s="96"/>
    </row>
    <row r="99" spans="2:12" s="9" customFormat="1" ht="19.95" customHeight="1">
      <c r="B99" s="96"/>
      <c r="D99" s="97" t="s">
        <v>88</v>
      </c>
      <c r="E99" s="98"/>
      <c r="F99" s="98"/>
      <c r="G99" s="98"/>
      <c r="H99" s="98"/>
      <c r="I99" s="98"/>
      <c r="J99" s="99">
        <f>J163</f>
        <v>0</v>
      </c>
      <c r="L99" s="96"/>
    </row>
    <row r="100" spans="2:12" s="8" customFormat="1" ht="24.9" customHeight="1">
      <c r="B100" s="92"/>
      <c r="D100" s="93" t="s">
        <v>89</v>
      </c>
      <c r="E100" s="94"/>
      <c r="F100" s="94"/>
      <c r="G100" s="94"/>
      <c r="H100" s="94"/>
      <c r="I100" s="94"/>
      <c r="J100" s="95">
        <f>J165</f>
        <v>0</v>
      </c>
      <c r="L100" s="92"/>
    </row>
    <row r="101" spans="2:12" s="9" customFormat="1" ht="19.95" customHeight="1">
      <c r="B101" s="96"/>
      <c r="D101" s="97" t="s">
        <v>90</v>
      </c>
      <c r="E101" s="98"/>
      <c r="F101" s="98"/>
      <c r="G101" s="98"/>
      <c r="H101" s="98"/>
      <c r="I101" s="98"/>
      <c r="J101" s="99">
        <f>J166</f>
        <v>0</v>
      </c>
      <c r="L101" s="96"/>
    </row>
    <row r="102" spans="2:12" s="9" customFormat="1" ht="19.95" customHeight="1">
      <c r="B102" s="96"/>
      <c r="D102" s="97" t="s">
        <v>91</v>
      </c>
      <c r="E102" s="98"/>
      <c r="F102" s="98"/>
      <c r="G102" s="98"/>
      <c r="H102" s="98"/>
      <c r="I102" s="98"/>
      <c r="J102" s="99">
        <f>J168</f>
        <v>0</v>
      </c>
      <c r="L102" s="96"/>
    </row>
    <row r="103" spans="2:12" s="1" customFormat="1" ht="21.75" customHeight="1">
      <c r="B103" s="25"/>
      <c r="L103" s="25"/>
    </row>
    <row r="104" spans="2:12" s="1" customFormat="1" ht="6.9" customHeight="1">
      <c r="B104" s="37"/>
      <c r="C104" s="38"/>
      <c r="D104" s="38"/>
      <c r="E104" s="38"/>
      <c r="F104" s="38"/>
      <c r="G104" s="38"/>
      <c r="H104" s="38"/>
      <c r="I104" s="38"/>
      <c r="J104" s="38"/>
      <c r="K104" s="38"/>
      <c r="L104" s="25"/>
    </row>
    <row r="108" spans="2:12" s="1" customFormat="1" ht="6.9" customHeight="1">
      <c r="B108" s="39"/>
      <c r="C108" s="40"/>
      <c r="D108" s="40"/>
      <c r="E108" s="40"/>
      <c r="F108" s="40"/>
      <c r="G108" s="40"/>
      <c r="H108" s="40"/>
      <c r="I108" s="40"/>
      <c r="J108" s="40"/>
      <c r="K108" s="40"/>
      <c r="L108" s="25"/>
    </row>
    <row r="109" spans="2:12" s="1" customFormat="1" ht="24.9" customHeight="1">
      <c r="B109" s="25"/>
      <c r="C109" s="17" t="s">
        <v>92</v>
      </c>
      <c r="L109" s="25"/>
    </row>
    <row r="110" spans="2:12" s="1" customFormat="1" ht="6.9" customHeight="1">
      <c r="B110" s="25"/>
      <c r="L110" s="25"/>
    </row>
    <row r="111" spans="2:12" s="1" customFormat="1" ht="12" customHeight="1">
      <c r="B111" s="25"/>
      <c r="C111" s="22" t="s">
        <v>14</v>
      </c>
      <c r="L111" s="25"/>
    </row>
    <row r="112" spans="2:12" s="1" customFormat="1" ht="30" customHeight="1">
      <c r="B112" s="25"/>
      <c r="E112" s="160" t="str">
        <f>E7</f>
        <v>REKONSTRUKCE ZDROJE TEPLA MŠ ŽATČANY - ZTI, PLYN</v>
      </c>
      <c r="F112" s="182"/>
      <c r="G112" s="182"/>
      <c r="H112" s="182"/>
      <c r="L112" s="25"/>
    </row>
    <row r="113" spans="2:65" s="1" customFormat="1" ht="6.9" customHeight="1">
      <c r="B113" s="25"/>
      <c r="L113" s="25"/>
    </row>
    <row r="114" spans="2:65" s="1" customFormat="1" ht="12" customHeight="1">
      <c r="B114" s="25"/>
      <c r="C114" s="22" t="s">
        <v>18</v>
      </c>
      <c r="F114" s="20" t="str">
        <f>F10</f>
        <v xml:space="preserve"> </v>
      </c>
      <c r="I114" s="22" t="s">
        <v>20</v>
      </c>
      <c r="J114" s="45" t="str">
        <f>IF(J10="","",J10)</f>
        <v>20. 2. 2024</v>
      </c>
      <c r="L114" s="25"/>
    </row>
    <row r="115" spans="2:65" s="1" customFormat="1" ht="6.9" customHeight="1">
      <c r="B115" s="25"/>
      <c r="L115" s="25"/>
    </row>
    <row r="116" spans="2:65" s="1" customFormat="1" ht="15.15" customHeight="1">
      <c r="B116" s="25"/>
      <c r="C116" s="22" t="s">
        <v>22</v>
      </c>
      <c r="F116" s="20" t="str">
        <f>E13</f>
        <v xml:space="preserve"> </v>
      </c>
      <c r="I116" s="22" t="s">
        <v>26</v>
      </c>
      <c r="J116" s="23" t="str">
        <f>E19</f>
        <v xml:space="preserve"> </v>
      </c>
      <c r="L116" s="25"/>
    </row>
    <row r="117" spans="2:65" s="1" customFormat="1" ht="15.15" customHeight="1">
      <c r="B117" s="25"/>
      <c r="C117" s="22" t="s">
        <v>25</v>
      </c>
      <c r="F117" s="20" t="str">
        <f>IF(E16="","",E16)</f>
        <v xml:space="preserve"> </v>
      </c>
      <c r="I117" s="22" t="s">
        <v>28</v>
      </c>
      <c r="J117" s="23" t="str">
        <f>E22</f>
        <v xml:space="preserve"> </v>
      </c>
      <c r="L117" s="25"/>
    </row>
    <row r="118" spans="2:65" s="1" customFormat="1" ht="10.35" customHeight="1">
      <c r="B118" s="25"/>
      <c r="L118" s="25"/>
    </row>
    <row r="119" spans="2:65" s="10" customFormat="1" ht="29.25" customHeight="1">
      <c r="B119" s="100"/>
      <c r="C119" s="101" t="s">
        <v>93</v>
      </c>
      <c r="D119" s="102" t="s">
        <v>55</v>
      </c>
      <c r="E119" s="102" t="s">
        <v>51</v>
      </c>
      <c r="F119" s="102" t="s">
        <v>52</v>
      </c>
      <c r="G119" s="102" t="s">
        <v>94</v>
      </c>
      <c r="H119" s="102" t="s">
        <v>95</v>
      </c>
      <c r="I119" s="102" t="s">
        <v>96</v>
      </c>
      <c r="J119" s="103" t="s">
        <v>81</v>
      </c>
      <c r="K119" s="104" t="s">
        <v>97</v>
      </c>
      <c r="L119" s="100"/>
      <c r="M119" s="51" t="s">
        <v>1</v>
      </c>
      <c r="N119" s="52" t="s">
        <v>34</v>
      </c>
      <c r="O119" s="52" t="s">
        <v>98</v>
      </c>
      <c r="P119" s="52" t="s">
        <v>99</v>
      </c>
      <c r="Q119" s="52" t="s">
        <v>100</v>
      </c>
      <c r="R119" s="52" t="s">
        <v>101</v>
      </c>
      <c r="S119" s="52" t="s">
        <v>102</v>
      </c>
      <c r="T119" s="53" t="s">
        <v>103</v>
      </c>
    </row>
    <row r="120" spans="2:65" s="1" customFormat="1" ht="22.95" customHeight="1">
      <c r="B120" s="25"/>
      <c r="C120" s="56" t="s">
        <v>104</v>
      </c>
      <c r="J120" s="105">
        <f>BK120</f>
        <v>0</v>
      </c>
      <c r="L120" s="25"/>
      <c r="M120" s="54"/>
      <c r="N120" s="46"/>
      <c r="O120" s="46"/>
      <c r="P120" s="106">
        <f>P121+P165</f>
        <v>22.624200000000002</v>
      </c>
      <c r="Q120" s="46"/>
      <c r="R120" s="106">
        <f>R121+R165</f>
        <v>6.3210000000000002E-2</v>
      </c>
      <c r="S120" s="46"/>
      <c r="T120" s="107">
        <f>T121+T165</f>
        <v>2.768E-2</v>
      </c>
      <c r="AT120" s="13" t="s">
        <v>69</v>
      </c>
      <c r="AU120" s="13" t="s">
        <v>83</v>
      </c>
      <c r="BK120" s="108">
        <f>BK121+BK165</f>
        <v>0</v>
      </c>
    </row>
    <row r="121" spans="2:65" s="11" customFormat="1" ht="25.95" customHeight="1">
      <c r="B121" s="109"/>
      <c r="D121" s="110" t="s">
        <v>69</v>
      </c>
      <c r="E121" s="111" t="s">
        <v>105</v>
      </c>
      <c r="F121" s="111" t="s">
        <v>106</v>
      </c>
      <c r="J121" s="112">
        <f>BK121</f>
        <v>0</v>
      </c>
      <c r="L121" s="109"/>
      <c r="M121" s="113"/>
      <c r="P121" s="114">
        <f>P122+P130+P151+P163</f>
        <v>22.624200000000002</v>
      </c>
      <c r="R121" s="114">
        <f>R122+R130+R151+R163</f>
        <v>6.3210000000000002E-2</v>
      </c>
      <c r="T121" s="115">
        <f>T122+T130+T151+T163</f>
        <v>2.768E-2</v>
      </c>
      <c r="AR121" s="110" t="s">
        <v>77</v>
      </c>
      <c r="AT121" s="116" t="s">
        <v>69</v>
      </c>
      <c r="AU121" s="116" t="s">
        <v>70</v>
      </c>
      <c r="AY121" s="110" t="s">
        <v>107</v>
      </c>
      <c r="BK121" s="117">
        <f>BK122+BK130+BK151+BK163</f>
        <v>0</v>
      </c>
    </row>
    <row r="122" spans="2:65" s="11" customFormat="1" ht="22.95" customHeight="1">
      <c r="B122" s="109"/>
      <c r="D122" s="110" t="s">
        <v>69</v>
      </c>
      <c r="E122" s="118" t="s">
        <v>108</v>
      </c>
      <c r="F122" s="118" t="s">
        <v>109</v>
      </c>
      <c r="J122" s="119">
        <f>BK122</f>
        <v>0</v>
      </c>
      <c r="L122" s="109"/>
      <c r="M122" s="113"/>
      <c r="P122" s="114">
        <f>SUM(P123:P129)</f>
        <v>2.3275000000000001</v>
      </c>
      <c r="R122" s="114">
        <f>SUM(R123:R129)</f>
        <v>2.0330000000000001E-2</v>
      </c>
      <c r="T122" s="115">
        <f>SUM(T123:T129)</f>
        <v>0</v>
      </c>
      <c r="AR122" s="110" t="s">
        <v>77</v>
      </c>
      <c r="AT122" s="116" t="s">
        <v>69</v>
      </c>
      <c r="AU122" s="116" t="s">
        <v>75</v>
      </c>
      <c r="AY122" s="110" t="s">
        <v>107</v>
      </c>
      <c r="BK122" s="117">
        <f>SUM(BK123:BK129)</f>
        <v>0</v>
      </c>
    </row>
    <row r="123" spans="2:65" s="1" customFormat="1" ht="16.5" customHeight="1">
      <c r="B123" s="120"/>
      <c r="C123" s="121" t="s">
        <v>75</v>
      </c>
      <c r="D123" s="121" t="s">
        <v>110</v>
      </c>
      <c r="E123" s="122" t="s">
        <v>111</v>
      </c>
      <c r="F123" s="123" t="s">
        <v>112</v>
      </c>
      <c r="G123" s="124" t="s">
        <v>113</v>
      </c>
      <c r="H123" s="125">
        <v>1</v>
      </c>
      <c r="I123" s="126">
        <v>0</v>
      </c>
      <c r="J123" s="126">
        <f t="shared" ref="J123:J129" si="0">ROUND(I123*H123,2)</f>
        <v>0</v>
      </c>
      <c r="K123" s="127"/>
      <c r="L123" s="25"/>
      <c r="M123" s="128" t="s">
        <v>1</v>
      </c>
      <c r="N123" s="129" t="s">
        <v>35</v>
      </c>
      <c r="O123" s="130">
        <v>0.34200000000000003</v>
      </c>
      <c r="P123" s="130">
        <f t="shared" ref="P123:P129" si="1">O123*H123</f>
        <v>0.34200000000000003</v>
      </c>
      <c r="Q123" s="130">
        <v>8.8999999999999995E-4</v>
      </c>
      <c r="R123" s="130">
        <f t="shared" ref="R123:R129" si="2">Q123*H123</f>
        <v>8.8999999999999995E-4</v>
      </c>
      <c r="S123" s="130">
        <v>0</v>
      </c>
      <c r="T123" s="131">
        <f t="shared" ref="T123:T129" si="3">S123*H123</f>
        <v>0</v>
      </c>
      <c r="AR123" s="132" t="s">
        <v>114</v>
      </c>
      <c r="AT123" s="132" t="s">
        <v>110</v>
      </c>
      <c r="AU123" s="132" t="s">
        <v>77</v>
      </c>
      <c r="AY123" s="13" t="s">
        <v>107</v>
      </c>
      <c r="BE123" s="133">
        <f t="shared" ref="BE123:BE129" si="4">IF(N123="základní",J123,0)</f>
        <v>0</v>
      </c>
      <c r="BF123" s="133">
        <f t="shared" ref="BF123:BF129" si="5">IF(N123="snížená",J123,0)</f>
        <v>0</v>
      </c>
      <c r="BG123" s="133">
        <f t="shared" ref="BG123:BG129" si="6">IF(N123="zákl. přenesená",J123,0)</f>
        <v>0</v>
      </c>
      <c r="BH123" s="133">
        <f t="shared" ref="BH123:BH129" si="7">IF(N123="sníž. přenesená",J123,0)</f>
        <v>0</v>
      </c>
      <c r="BI123" s="133">
        <f t="shared" ref="BI123:BI129" si="8">IF(N123="nulová",J123,0)</f>
        <v>0</v>
      </c>
      <c r="BJ123" s="13" t="s">
        <v>75</v>
      </c>
      <c r="BK123" s="133">
        <f t="shared" ref="BK123:BK129" si="9">ROUND(I123*H123,2)</f>
        <v>0</v>
      </c>
      <c r="BL123" s="13" t="s">
        <v>114</v>
      </c>
      <c r="BM123" s="132" t="s">
        <v>115</v>
      </c>
    </row>
    <row r="124" spans="2:65" s="1" customFormat="1" ht="16.5" customHeight="1">
      <c r="B124" s="120"/>
      <c r="C124" s="121" t="s">
        <v>77</v>
      </c>
      <c r="D124" s="121" t="s">
        <v>110</v>
      </c>
      <c r="E124" s="122" t="s">
        <v>116</v>
      </c>
      <c r="F124" s="123" t="s">
        <v>117</v>
      </c>
      <c r="G124" s="124" t="s">
        <v>118</v>
      </c>
      <c r="H124" s="125">
        <v>2</v>
      </c>
      <c r="I124" s="126">
        <v>0</v>
      </c>
      <c r="J124" s="126">
        <f t="shared" si="0"/>
        <v>0</v>
      </c>
      <c r="K124" s="127"/>
      <c r="L124" s="25"/>
      <c r="M124" s="128" t="s">
        <v>1</v>
      </c>
      <c r="N124" s="129" t="s">
        <v>35</v>
      </c>
      <c r="O124" s="130">
        <v>0.65900000000000003</v>
      </c>
      <c r="P124" s="130">
        <f t="shared" si="1"/>
        <v>1.3180000000000001</v>
      </c>
      <c r="Q124" s="130">
        <v>4.0999999999999999E-4</v>
      </c>
      <c r="R124" s="130">
        <f t="shared" si="2"/>
        <v>8.1999999999999998E-4</v>
      </c>
      <c r="S124" s="130">
        <v>0</v>
      </c>
      <c r="T124" s="131">
        <f t="shared" si="3"/>
        <v>0</v>
      </c>
      <c r="AR124" s="132" t="s">
        <v>114</v>
      </c>
      <c r="AT124" s="132" t="s">
        <v>110</v>
      </c>
      <c r="AU124" s="132" t="s">
        <v>77</v>
      </c>
      <c r="AY124" s="13" t="s">
        <v>107</v>
      </c>
      <c r="BE124" s="133">
        <f t="shared" si="4"/>
        <v>0</v>
      </c>
      <c r="BF124" s="133">
        <f t="shared" si="5"/>
        <v>0</v>
      </c>
      <c r="BG124" s="133">
        <f t="shared" si="6"/>
        <v>0</v>
      </c>
      <c r="BH124" s="133">
        <f t="shared" si="7"/>
        <v>0</v>
      </c>
      <c r="BI124" s="133">
        <f t="shared" si="8"/>
        <v>0</v>
      </c>
      <c r="BJ124" s="13" t="s">
        <v>75</v>
      </c>
      <c r="BK124" s="133">
        <f t="shared" si="9"/>
        <v>0</v>
      </c>
      <c r="BL124" s="13" t="s">
        <v>114</v>
      </c>
      <c r="BM124" s="132" t="s">
        <v>119</v>
      </c>
    </row>
    <row r="125" spans="2:65" s="1" customFormat="1" ht="16.5" customHeight="1">
      <c r="B125" s="120"/>
      <c r="C125" s="121" t="s">
        <v>120</v>
      </c>
      <c r="D125" s="121" t="s">
        <v>110</v>
      </c>
      <c r="E125" s="122" t="s">
        <v>121</v>
      </c>
      <c r="F125" s="123" t="s">
        <v>122</v>
      </c>
      <c r="G125" s="124" t="s">
        <v>113</v>
      </c>
      <c r="H125" s="125">
        <v>2</v>
      </c>
      <c r="I125" s="126">
        <v>0</v>
      </c>
      <c r="J125" s="126">
        <f t="shared" si="0"/>
        <v>0</v>
      </c>
      <c r="K125" s="127"/>
      <c r="L125" s="25"/>
      <c r="M125" s="128" t="s">
        <v>1</v>
      </c>
      <c r="N125" s="129" t="s">
        <v>35</v>
      </c>
      <c r="O125" s="130">
        <v>0.157</v>
      </c>
      <c r="P125" s="130">
        <f t="shared" si="1"/>
        <v>0.314</v>
      </c>
      <c r="Q125" s="130">
        <v>0</v>
      </c>
      <c r="R125" s="130">
        <f t="shared" si="2"/>
        <v>0</v>
      </c>
      <c r="S125" s="130">
        <v>0</v>
      </c>
      <c r="T125" s="131">
        <f t="shared" si="3"/>
        <v>0</v>
      </c>
      <c r="AR125" s="132" t="s">
        <v>114</v>
      </c>
      <c r="AT125" s="132" t="s">
        <v>110</v>
      </c>
      <c r="AU125" s="132" t="s">
        <v>77</v>
      </c>
      <c r="AY125" s="13" t="s">
        <v>107</v>
      </c>
      <c r="BE125" s="133">
        <f t="shared" si="4"/>
        <v>0</v>
      </c>
      <c r="BF125" s="133">
        <f t="shared" si="5"/>
        <v>0</v>
      </c>
      <c r="BG125" s="133">
        <f t="shared" si="6"/>
        <v>0</v>
      </c>
      <c r="BH125" s="133">
        <f t="shared" si="7"/>
        <v>0</v>
      </c>
      <c r="BI125" s="133">
        <f t="shared" si="8"/>
        <v>0</v>
      </c>
      <c r="BJ125" s="13" t="s">
        <v>75</v>
      </c>
      <c r="BK125" s="133">
        <f t="shared" si="9"/>
        <v>0</v>
      </c>
      <c r="BL125" s="13" t="s">
        <v>114</v>
      </c>
      <c r="BM125" s="132" t="s">
        <v>123</v>
      </c>
    </row>
    <row r="126" spans="2:65" s="1" customFormat="1" ht="16.5" customHeight="1">
      <c r="B126" s="120"/>
      <c r="C126" s="121" t="s">
        <v>124</v>
      </c>
      <c r="D126" s="121" t="s">
        <v>110</v>
      </c>
      <c r="E126" s="122" t="s">
        <v>125</v>
      </c>
      <c r="F126" s="123" t="s">
        <v>126</v>
      </c>
      <c r="G126" s="124" t="s">
        <v>113</v>
      </c>
      <c r="H126" s="125">
        <v>2</v>
      </c>
      <c r="I126" s="126">
        <v>0</v>
      </c>
      <c r="J126" s="126">
        <f t="shared" si="0"/>
        <v>0</v>
      </c>
      <c r="K126" s="127"/>
      <c r="L126" s="25"/>
      <c r="M126" s="128" t="s">
        <v>1</v>
      </c>
      <c r="N126" s="129" t="s">
        <v>35</v>
      </c>
      <c r="O126" s="130">
        <v>0.113</v>
      </c>
      <c r="P126" s="130">
        <f t="shared" si="1"/>
        <v>0.22600000000000001</v>
      </c>
      <c r="Q126" s="130">
        <v>5.0000000000000001E-4</v>
      </c>
      <c r="R126" s="130">
        <f t="shared" si="2"/>
        <v>1E-3</v>
      </c>
      <c r="S126" s="130">
        <v>0</v>
      </c>
      <c r="T126" s="131">
        <f t="shared" si="3"/>
        <v>0</v>
      </c>
      <c r="AR126" s="132" t="s">
        <v>114</v>
      </c>
      <c r="AT126" s="132" t="s">
        <v>110</v>
      </c>
      <c r="AU126" s="132" t="s">
        <v>77</v>
      </c>
      <c r="AY126" s="13" t="s">
        <v>107</v>
      </c>
      <c r="BE126" s="133">
        <f t="shared" si="4"/>
        <v>0</v>
      </c>
      <c r="BF126" s="133">
        <f t="shared" si="5"/>
        <v>0</v>
      </c>
      <c r="BG126" s="133">
        <f t="shared" si="6"/>
        <v>0</v>
      </c>
      <c r="BH126" s="133">
        <f t="shared" si="7"/>
        <v>0</v>
      </c>
      <c r="BI126" s="133">
        <f t="shared" si="8"/>
        <v>0</v>
      </c>
      <c r="BJ126" s="13" t="s">
        <v>75</v>
      </c>
      <c r="BK126" s="133">
        <f t="shared" si="9"/>
        <v>0</v>
      </c>
      <c r="BL126" s="13" t="s">
        <v>114</v>
      </c>
      <c r="BM126" s="132" t="s">
        <v>127</v>
      </c>
    </row>
    <row r="127" spans="2:65" s="1" customFormat="1" ht="21.75" customHeight="1">
      <c r="B127" s="120"/>
      <c r="C127" s="121" t="s">
        <v>128</v>
      </c>
      <c r="D127" s="121" t="s">
        <v>110</v>
      </c>
      <c r="E127" s="122" t="s">
        <v>129</v>
      </c>
      <c r="F127" s="123" t="s">
        <v>130</v>
      </c>
      <c r="G127" s="124" t="s">
        <v>118</v>
      </c>
      <c r="H127" s="125">
        <v>2</v>
      </c>
      <c r="I127" s="126">
        <v>0</v>
      </c>
      <c r="J127" s="126">
        <f t="shared" si="0"/>
        <v>0</v>
      </c>
      <c r="K127" s="127"/>
      <c r="L127" s="25"/>
      <c r="M127" s="128" t="s">
        <v>1</v>
      </c>
      <c r="N127" s="129" t="s">
        <v>35</v>
      </c>
      <c r="O127" s="130">
        <v>4.8000000000000001E-2</v>
      </c>
      <c r="P127" s="130">
        <f t="shared" si="1"/>
        <v>9.6000000000000002E-2</v>
      </c>
      <c r="Q127" s="130">
        <v>0</v>
      </c>
      <c r="R127" s="130">
        <f t="shared" si="2"/>
        <v>0</v>
      </c>
      <c r="S127" s="130">
        <v>0</v>
      </c>
      <c r="T127" s="131">
        <f t="shared" si="3"/>
        <v>0</v>
      </c>
      <c r="AR127" s="132" t="s">
        <v>114</v>
      </c>
      <c r="AT127" s="132" t="s">
        <v>110</v>
      </c>
      <c r="AU127" s="132" t="s">
        <v>77</v>
      </c>
      <c r="AY127" s="13" t="s">
        <v>107</v>
      </c>
      <c r="BE127" s="133">
        <f t="shared" si="4"/>
        <v>0</v>
      </c>
      <c r="BF127" s="133">
        <f t="shared" si="5"/>
        <v>0</v>
      </c>
      <c r="BG127" s="133">
        <f t="shared" si="6"/>
        <v>0</v>
      </c>
      <c r="BH127" s="133">
        <f t="shared" si="7"/>
        <v>0</v>
      </c>
      <c r="BI127" s="133">
        <f t="shared" si="8"/>
        <v>0</v>
      </c>
      <c r="BJ127" s="13" t="s">
        <v>75</v>
      </c>
      <c r="BK127" s="133">
        <f t="shared" si="9"/>
        <v>0</v>
      </c>
      <c r="BL127" s="13" t="s">
        <v>114</v>
      </c>
      <c r="BM127" s="132" t="s">
        <v>131</v>
      </c>
    </row>
    <row r="128" spans="2:65" s="1" customFormat="1" ht="21.75" customHeight="1">
      <c r="B128" s="120"/>
      <c r="C128" s="134" t="s">
        <v>132</v>
      </c>
      <c r="D128" s="134" t="s">
        <v>133</v>
      </c>
      <c r="E128" s="135" t="s">
        <v>134</v>
      </c>
      <c r="F128" s="136" t="s">
        <v>135</v>
      </c>
      <c r="G128" s="137" t="s">
        <v>113</v>
      </c>
      <c r="H128" s="138">
        <v>1</v>
      </c>
      <c r="I128" s="139">
        <v>0</v>
      </c>
      <c r="J128" s="139">
        <f t="shared" si="0"/>
        <v>0</v>
      </c>
      <c r="K128" s="140"/>
      <c r="L128" s="141"/>
      <c r="M128" s="142" t="s">
        <v>1</v>
      </c>
      <c r="N128" s="143" t="s">
        <v>35</v>
      </c>
      <c r="O128" s="130">
        <v>0</v>
      </c>
      <c r="P128" s="130">
        <f t="shared" si="1"/>
        <v>0</v>
      </c>
      <c r="Q128" s="130">
        <v>1.762E-2</v>
      </c>
      <c r="R128" s="130">
        <f t="shared" si="2"/>
        <v>1.762E-2</v>
      </c>
      <c r="S128" s="130">
        <v>0</v>
      </c>
      <c r="T128" s="131">
        <f t="shared" si="3"/>
        <v>0</v>
      </c>
      <c r="AR128" s="132" t="s">
        <v>136</v>
      </c>
      <c r="AT128" s="132" t="s">
        <v>133</v>
      </c>
      <c r="AU128" s="132" t="s">
        <v>77</v>
      </c>
      <c r="AY128" s="13" t="s">
        <v>107</v>
      </c>
      <c r="BE128" s="133">
        <f t="shared" si="4"/>
        <v>0</v>
      </c>
      <c r="BF128" s="133">
        <f t="shared" si="5"/>
        <v>0</v>
      </c>
      <c r="BG128" s="133">
        <f t="shared" si="6"/>
        <v>0</v>
      </c>
      <c r="BH128" s="133">
        <f t="shared" si="7"/>
        <v>0</v>
      </c>
      <c r="BI128" s="133">
        <f t="shared" si="8"/>
        <v>0</v>
      </c>
      <c r="BJ128" s="13" t="s">
        <v>75</v>
      </c>
      <c r="BK128" s="133">
        <f t="shared" si="9"/>
        <v>0</v>
      </c>
      <c r="BL128" s="13" t="s">
        <v>114</v>
      </c>
      <c r="BM128" s="132" t="s">
        <v>137</v>
      </c>
    </row>
    <row r="129" spans="2:65" s="1" customFormat="1" ht="24.15" customHeight="1">
      <c r="B129" s="120"/>
      <c r="C129" s="121" t="s">
        <v>138</v>
      </c>
      <c r="D129" s="121" t="s">
        <v>110</v>
      </c>
      <c r="E129" s="122" t="s">
        <v>139</v>
      </c>
      <c r="F129" s="123" t="s">
        <v>140</v>
      </c>
      <c r="G129" s="124" t="s">
        <v>141</v>
      </c>
      <c r="H129" s="125">
        <v>0.02</v>
      </c>
      <c r="I129" s="126">
        <v>0</v>
      </c>
      <c r="J129" s="126">
        <f t="shared" si="0"/>
        <v>0</v>
      </c>
      <c r="K129" s="127"/>
      <c r="L129" s="25"/>
      <c r="M129" s="128" t="s">
        <v>1</v>
      </c>
      <c r="N129" s="129" t="s">
        <v>35</v>
      </c>
      <c r="O129" s="130">
        <v>1.575</v>
      </c>
      <c r="P129" s="130">
        <f t="shared" si="1"/>
        <v>3.15E-2</v>
      </c>
      <c r="Q129" s="130">
        <v>0</v>
      </c>
      <c r="R129" s="130">
        <f t="shared" si="2"/>
        <v>0</v>
      </c>
      <c r="S129" s="130">
        <v>0</v>
      </c>
      <c r="T129" s="131">
        <f t="shared" si="3"/>
        <v>0</v>
      </c>
      <c r="AR129" s="132" t="s">
        <v>114</v>
      </c>
      <c r="AT129" s="132" t="s">
        <v>110</v>
      </c>
      <c r="AU129" s="132" t="s">
        <v>77</v>
      </c>
      <c r="AY129" s="13" t="s">
        <v>107</v>
      </c>
      <c r="BE129" s="133">
        <f t="shared" si="4"/>
        <v>0</v>
      </c>
      <c r="BF129" s="133">
        <f t="shared" si="5"/>
        <v>0</v>
      </c>
      <c r="BG129" s="133">
        <f t="shared" si="6"/>
        <v>0</v>
      </c>
      <c r="BH129" s="133">
        <f t="shared" si="7"/>
        <v>0</v>
      </c>
      <c r="BI129" s="133">
        <f t="shared" si="8"/>
        <v>0</v>
      </c>
      <c r="BJ129" s="13" t="s">
        <v>75</v>
      </c>
      <c r="BK129" s="133">
        <f t="shared" si="9"/>
        <v>0</v>
      </c>
      <c r="BL129" s="13" t="s">
        <v>114</v>
      </c>
      <c r="BM129" s="132" t="s">
        <v>142</v>
      </c>
    </row>
    <row r="130" spans="2:65" s="11" customFormat="1" ht="22.95" customHeight="1">
      <c r="B130" s="109"/>
      <c r="D130" s="110" t="s">
        <v>69</v>
      </c>
      <c r="E130" s="118" t="s">
        <v>143</v>
      </c>
      <c r="F130" s="118" t="s">
        <v>144</v>
      </c>
      <c r="J130" s="119">
        <f>BK130</f>
        <v>0</v>
      </c>
      <c r="L130" s="109"/>
      <c r="M130" s="113"/>
      <c r="P130" s="114">
        <f>SUM(P131:P150)</f>
        <v>9.2352000000000007</v>
      </c>
      <c r="R130" s="114">
        <f>SUM(R131:R150)</f>
        <v>1.2219999999999998E-2</v>
      </c>
      <c r="T130" s="115">
        <f>SUM(T131:T150)</f>
        <v>1.14E-3</v>
      </c>
      <c r="AR130" s="110" t="s">
        <v>77</v>
      </c>
      <c r="AT130" s="116" t="s">
        <v>69</v>
      </c>
      <c r="AU130" s="116" t="s">
        <v>75</v>
      </c>
      <c r="AY130" s="110" t="s">
        <v>107</v>
      </c>
      <c r="BK130" s="117">
        <f>SUM(BK131:BK150)</f>
        <v>0</v>
      </c>
    </row>
    <row r="131" spans="2:65" s="1" customFormat="1" ht="16.5" customHeight="1">
      <c r="B131" s="120"/>
      <c r="C131" s="121" t="s">
        <v>145</v>
      </c>
      <c r="D131" s="121" t="s">
        <v>110</v>
      </c>
      <c r="E131" s="122" t="s">
        <v>146</v>
      </c>
      <c r="F131" s="123" t="s">
        <v>147</v>
      </c>
      <c r="G131" s="124" t="s">
        <v>118</v>
      </c>
      <c r="H131" s="125">
        <v>2</v>
      </c>
      <c r="I131" s="126">
        <v>0</v>
      </c>
      <c r="J131" s="126">
        <f t="shared" ref="J131:J150" si="10">ROUND(I131*H131,2)</f>
        <v>0</v>
      </c>
      <c r="K131" s="127"/>
      <c r="L131" s="25"/>
      <c r="M131" s="128" t="s">
        <v>1</v>
      </c>
      <c r="N131" s="129" t="s">
        <v>35</v>
      </c>
      <c r="O131" s="130">
        <v>5.1999999999999998E-2</v>
      </c>
      <c r="P131" s="130">
        <f t="shared" ref="P131:P150" si="11">O131*H131</f>
        <v>0.104</v>
      </c>
      <c r="Q131" s="130">
        <v>0</v>
      </c>
      <c r="R131" s="130">
        <f t="shared" ref="R131:R150" si="12">Q131*H131</f>
        <v>0</v>
      </c>
      <c r="S131" s="130">
        <v>2.7999999999999998E-4</v>
      </c>
      <c r="T131" s="131">
        <f t="shared" ref="T131:T150" si="13">S131*H131</f>
        <v>5.5999999999999995E-4</v>
      </c>
      <c r="AR131" s="132" t="s">
        <v>114</v>
      </c>
      <c r="AT131" s="132" t="s">
        <v>110</v>
      </c>
      <c r="AU131" s="132" t="s">
        <v>77</v>
      </c>
      <c r="AY131" s="13" t="s">
        <v>107</v>
      </c>
      <c r="BE131" s="133">
        <f t="shared" ref="BE131:BE150" si="14">IF(N131="základní",J131,0)</f>
        <v>0</v>
      </c>
      <c r="BF131" s="133">
        <f t="shared" ref="BF131:BF150" si="15">IF(N131="snížená",J131,0)</f>
        <v>0</v>
      </c>
      <c r="BG131" s="133">
        <f t="shared" ref="BG131:BG150" si="16">IF(N131="zákl. přenesená",J131,0)</f>
        <v>0</v>
      </c>
      <c r="BH131" s="133">
        <f t="shared" ref="BH131:BH150" si="17">IF(N131="sníž. přenesená",J131,0)</f>
        <v>0</v>
      </c>
      <c r="BI131" s="133">
        <f t="shared" ref="BI131:BI150" si="18">IF(N131="nulová",J131,0)</f>
        <v>0</v>
      </c>
      <c r="BJ131" s="13" t="s">
        <v>75</v>
      </c>
      <c r="BK131" s="133">
        <f t="shared" ref="BK131:BK150" si="19">ROUND(I131*H131,2)</f>
        <v>0</v>
      </c>
      <c r="BL131" s="13" t="s">
        <v>114</v>
      </c>
      <c r="BM131" s="132" t="s">
        <v>148</v>
      </c>
    </row>
    <row r="132" spans="2:65" s="1" customFormat="1" ht="21.75" customHeight="1">
      <c r="B132" s="120"/>
      <c r="C132" s="121" t="s">
        <v>149</v>
      </c>
      <c r="D132" s="121" t="s">
        <v>110</v>
      </c>
      <c r="E132" s="122" t="s">
        <v>150</v>
      </c>
      <c r="F132" s="123" t="s">
        <v>151</v>
      </c>
      <c r="G132" s="124" t="s">
        <v>118</v>
      </c>
      <c r="H132" s="125">
        <v>2</v>
      </c>
      <c r="I132" s="126">
        <v>0</v>
      </c>
      <c r="J132" s="126">
        <f t="shared" si="10"/>
        <v>0</v>
      </c>
      <c r="K132" s="127"/>
      <c r="L132" s="25"/>
      <c r="M132" s="128" t="s">
        <v>1</v>
      </c>
      <c r="N132" s="129" t="s">
        <v>35</v>
      </c>
      <c r="O132" s="130">
        <v>8.3000000000000004E-2</v>
      </c>
      <c r="P132" s="130">
        <f t="shared" si="11"/>
        <v>0.16600000000000001</v>
      </c>
      <c r="Q132" s="130">
        <v>0</v>
      </c>
      <c r="R132" s="130">
        <f t="shared" si="12"/>
        <v>0</v>
      </c>
      <c r="S132" s="130">
        <v>2.9E-4</v>
      </c>
      <c r="T132" s="131">
        <f t="shared" si="13"/>
        <v>5.8E-4</v>
      </c>
      <c r="AR132" s="132" t="s">
        <v>114</v>
      </c>
      <c r="AT132" s="132" t="s">
        <v>110</v>
      </c>
      <c r="AU132" s="132" t="s">
        <v>77</v>
      </c>
      <c r="AY132" s="13" t="s">
        <v>107</v>
      </c>
      <c r="BE132" s="133">
        <f t="shared" si="14"/>
        <v>0</v>
      </c>
      <c r="BF132" s="133">
        <f t="shared" si="15"/>
        <v>0</v>
      </c>
      <c r="BG132" s="133">
        <f t="shared" si="16"/>
        <v>0</v>
      </c>
      <c r="BH132" s="133">
        <f t="shared" si="17"/>
        <v>0</v>
      </c>
      <c r="BI132" s="133">
        <f t="shared" si="18"/>
        <v>0</v>
      </c>
      <c r="BJ132" s="13" t="s">
        <v>75</v>
      </c>
      <c r="BK132" s="133">
        <f t="shared" si="19"/>
        <v>0</v>
      </c>
      <c r="BL132" s="13" t="s">
        <v>114</v>
      </c>
      <c r="BM132" s="132" t="s">
        <v>152</v>
      </c>
    </row>
    <row r="133" spans="2:65" s="1" customFormat="1" ht="16.5" customHeight="1">
      <c r="B133" s="120"/>
      <c r="C133" s="121" t="s">
        <v>153</v>
      </c>
      <c r="D133" s="121" t="s">
        <v>110</v>
      </c>
      <c r="E133" s="122" t="s">
        <v>154</v>
      </c>
      <c r="F133" s="123" t="s">
        <v>155</v>
      </c>
      <c r="G133" s="124" t="s">
        <v>113</v>
      </c>
      <c r="H133" s="125">
        <v>4</v>
      </c>
      <c r="I133" s="126">
        <v>0</v>
      </c>
      <c r="J133" s="126">
        <f t="shared" si="10"/>
        <v>0</v>
      </c>
      <c r="K133" s="127"/>
      <c r="L133" s="25"/>
      <c r="M133" s="128" t="s">
        <v>1</v>
      </c>
      <c r="N133" s="129" t="s">
        <v>35</v>
      </c>
      <c r="O133" s="130">
        <v>0.42099999999999999</v>
      </c>
      <c r="P133" s="130">
        <f t="shared" si="11"/>
        <v>1.6839999999999999</v>
      </c>
      <c r="Q133" s="130">
        <v>4.2000000000000002E-4</v>
      </c>
      <c r="R133" s="130">
        <f t="shared" si="12"/>
        <v>1.6800000000000001E-3</v>
      </c>
      <c r="S133" s="130">
        <v>0</v>
      </c>
      <c r="T133" s="131">
        <f t="shared" si="13"/>
        <v>0</v>
      </c>
      <c r="AR133" s="132" t="s">
        <v>114</v>
      </c>
      <c r="AT133" s="132" t="s">
        <v>110</v>
      </c>
      <c r="AU133" s="132" t="s">
        <v>77</v>
      </c>
      <c r="AY133" s="13" t="s">
        <v>107</v>
      </c>
      <c r="BE133" s="133">
        <f t="shared" si="14"/>
        <v>0</v>
      </c>
      <c r="BF133" s="133">
        <f t="shared" si="15"/>
        <v>0</v>
      </c>
      <c r="BG133" s="133">
        <f t="shared" si="16"/>
        <v>0</v>
      </c>
      <c r="BH133" s="133">
        <f t="shared" si="17"/>
        <v>0</v>
      </c>
      <c r="BI133" s="133">
        <f t="shared" si="18"/>
        <v>0</v>
      </c>
      <c r="BJ133" s="13" t="s">
        <v>75</v>
      </c>
      <c r="BK133" s="133">
        <f t="shared" si="19"/>
        <v>0</v>
      </c>
      <c r="BL133" s="13" t="s">
        <v>114</v>
      </c>
      <c r="BM133" s="132" t="s">
        <v>156</v>
      </c>
    </row>
    <row r="134" spans="2:65" s="1" customFormat="1" ht="24.15" customHeight="1">
      <c r="B134" s="120"/>
      <c r="C134" s="121" t="s">
        <v>157</v>
      </c>
      <c r="D134" s="121" t="s">
        <v>110</v>
      </c>
      <c r="E134" s="122" t="s">
        <v>158</v>
      </c>
      <c r="F134" s="123" t="s">
        <v>159</v>
      </c>
      <c r="G134" s="124" t="s">
        <v>118</v>
      </c>
      <c r="H134" s="125">
        <v>2</v>
      </c>
      <c r="I134" s="126">
        <v>0</v>
      </c>
      <c r="J134" s="126">
        <f t="shared" si="10"/>
        <v>0</v>
      </c>
      <c r="K134" s="127"/>
      <c r="L134" s="25"/>
      <c r="M134" s="128" t="s">
        <v>1</v>
      </c>
      <c r="N134" s="129" t="s">
        <v>35</v>
      </c>
      <c r="O134" s="130">
        <v>0.52900000000000003</v>
      </c>
      <c r="P134" s="130">
        <f t="shared" si="11"/>
        <v>1.0580000000000001</v>
      </c>
      <c r="Q134" s="130">
        <v>5.9999999999999995E-4</v>
      </c>
      <c r="R134" s="130">
        <f t="shared" si="12"/>
        <v>1.1999999999999999E-3</v>
      </c>
      <c r="S134" s="130">
        <v>0</v>
      </c>
      <c r="T134" s="131">
        <f t="shared" si="13"/>
        <v>0</v>
      </c>
      <c r="AR134" s="132" t="s">
        <v>114</v>
      </c>
      <c r="AT134" s="132" t="s">
        <v>110</v>
      </c>
      <c r="AU134" s="132" t="s">
        <v>77</v>
      </c>
      <c r="AY134" s="13" t="s">
        <v>107</v>
      </c>
      <c r="BE134" s="133">
        <f t="shared" si="14"/>
        <v>0</v>
      </c>
      <c r="BF134" s="133">
        <f t="shared" si="15"/>
        <v>0</v>
      </c>
      <c r="BG134" s="133">
        <f t="shared" si="16"/>
        <v>0</v>
      </c>
      <c r="BH134" s="133">
        <f t="shared" si="17"/>
        <v>0</v>
      </c>
      <c r="BI134" s="133">
        <f t="shared" si="18"/>
        <v>0</v>
      </c>
      <c r="BJ134" s="13" t="s">
        <v>75</v>
      </c>
      <c r="BK134" s="133">
        <f t="shared" si="19"/>
        <v>0</v>
      </c>
      <c r="BL134" s="13" t="s">
        <v>114</v>
      </c>
      <c r="BM134" s="132" t="s">
        <v>160</v>
      </c>
    </row>
    <row r="135" spans="2:65" s="1" customFormat="1" ht="24.15" customHeight="1">
      <c r="B135" s="120"/>
      <c r="C135" s="121" t="s">
        <v>8</v>
      </c>
      <c r="D135" s="121" t="s">
        <v>110</v>
      </c>
      <c r="E135" s="122" t="s">
        <v>161</v>
      </c>
      <c r="F135" s="123" t="s">
        <v>162</v>
      </c>
      <c r="G135" s="124" t="s">
        <v>118</v>
      </c>
      <c r="H135" s="125">
        <v>4</v>
      </c>
      <c r="I135" s="126">
        <v>0</v>
      </c>
      <c r="J135" s="126">
        <f t="shared" si="10"/>
        <v>0</v>
      </c>
      <c r="K135" s="127"/>
      <c r="L135" s="25"/>
      <c r="M135" s="128" t="s">
        <v>1</v>
      </c>
      <c r="N135" s="129" t="s">
        <v>35</v>
      </c>
      <c r="O135" s="130">
        <v>0.61599999999999999</v>
      </c>
      <c r="P135" s="130">
        <f t="shared" si="11"/>
        <v>2.464</v>
      </c>
      <c r="Q135" s="130">
        <v>1.2600000000000001E-3</v>
      </c>
      <c r="R135" s="130">
        <f t="shared" si="12"/>
        <v>5.0400000000000002E-3</v>
      </c>
      <c r="S135" s="130">
        <v>0</v>
      </c>
      <c r="T135" s="131">
        <f t="shared" si="13"/>
        <v>0</v>
      </c>
      <c r="AR135" s="132" t="s">
        <v>114</v>
      </c>
      <c r="AT135" s="132" t="s">
        <v>110</v>
      </c>
      <c r="AU135" s="132" t="s">
        <v>77</v>
      </c>
      <c r="AY135" s="13" t="s">
        <v>107</v>
      </c>
      <c r="BE135" s="133">
        <f t="shared" si="14"/>
        <v>0</v>
      </c>
      <c r="BF135" s="133">
        <f t="shared" si="15"/>
        <v>0</v>
      </c>
      <c r="BG135" s="133">
        <f t="shared" si="16"/>
        <v>0</v>
      </c>
      <c r="BH135" s="133">
        <f t="shared" si="17"/>
        <v>0</v>
      </c>
      <c r="BI135" s="133">
        <f t="shared" si="18"/>
        <v>0</v>
      </c>
      <c r="BJ135" s="13" t="s">
        <v>75</v>
      </c>
      <c r="BK135" s="133">
        <f t="shared" si="19"/>
        <v>0</v>
      </c>
      <c r="BL135" s="13" t="s">
        <v>114</v>
      </c>
      <c r="BM135" s="132" t="s">
        <v>163</v>
      </c>
    </row>
    <row r="136" spans="2:65" s="1" customFormat="1" ht="37.950000000000003" customHeight="1">
      <c r="B136" s="120"/>
      <c r="C136" s="121" t="s">
        <v>164</v>
      </c>
      <c r="D136" s="121" t="s">
        <v>110</v>
      </c>
      <c r="E136" s="122" t="s">
        <v>165</v>
      </c>
      <c r="F136" s="123" t="s">
        <v>166</v>
      </c>
      <c r="G136" s="124" t="s">
        <v>118</v>
      </c>
      <c r="H136" s="125">
        <v>2</v>
      </c>
      <c r="I136" s="126">
        <v>0</v>
      </c>
      <c r="J136" s="126">
        <f t="shared" si="10"/>
        <v>0</v>
      </c>
      <c r="K136" s="127"/>
      <c r="L136" s="25"/>
      <c r="M136" s="128" t="s">
        <v>1</v>
      </c>
      <c r="N136" s="129" t="s">
        <v>35</v>
      </c>
      <c r="O136" s="130">
        <v>0.10299999999999999</v>
      </c>
      <c r="P136" s="130">
        <f t="shared" si="11"/>
        <v>0.20599999999999999</v>
      </c>
      <c r="Q136" s="130">
        <v>6.9999999999999994E-5</v>
      </c>
      <c r="R136" s="130">
        <f t="shared" si="12"/>
        <v>1.3999999999999999E-4</v>
      </c>
      <c r="S136" s="130">
        <v>0</v>
      </c>
      <c r="T136" s="131">
        <f t="shared" si="13"/>
        <v>0</v>
      </c>
      <c r="AR136" s="132" t="s">
        <v>114</v>
      </c>
      <c r="AT136" s="132" t="s">
        <v>110</v>
      </c>
      <c r="AU136" s="132" t="s">
        <v>77</v>
      </c>
      <c r="AY136" s="13" t="s">
        <v>107</v>
      </c>
      <c r="BE136" s="133">
        <f t="shared" si="14"/>
        <v>0</v>
      </c>
      <c r="BF136" s="133">
        <f t="shared" si="15"/>
        <v>0</v>
      </c>
      <c r="BG136" s="133">
        <f t="shared" si="16"/>
        <v>0</v>
      </c>
      <c r="BH136" s="133">
        <f t="shared" si="17"/>
        <v>0</v>
      </c>
      <c r="BI136" s="133">
        <f t="shared" si="18"/>
        <v>0</v>
      </c>
      <c r="BJ136" s="13" t="s">
        <v>75</v>
      </c>
      <c r="BK136" s="133">
        <f t="shared" si="19"/>
        <v>0</v>
      </c>
      <c r="BL136" s="13" t="s">
        <v>114</v>
      </c>
      <c r="BM136" s="132" t="s">
        <v>167</v>
      </c>
    </row>
    <row r="137" spans="2:65" s="1" customFormat="1" ht="37.950000000000003" customHeight="1">
      <c r="B137" s="120"/>
      <c r="C137" s="121" t="s">
        <v>168</v>
      </c>
      <c r="D137" s="121" t="s">
        <v>110</v>
      </c>
      <c r="E137" s="122" t="s">
        <v>169</v>
      </c>
      <c r="F137" s="123" t="s">
        <v>170</v>
      </c>
      <c r="G137" s="124" t="s">
        <v>118</v>
      </c>
      <c r="H137" s="125">
        <v>2</v>
      </c>
      <c r="I137" s="126">
        <v>0</v>
      </c>
      <c r="J137" s="126">
        <f t="shared" si="10"/>
        <v>0</v>
      </c>
      <c r="K137" s="127"/>
      <c r="L137" s="25"/>
      <c r="M137" s="128" t="s">
        <v>1</v>
      </c>
      <c r="N137" s="129" t="s">
        <v>35</v>
      </c>
      <c r="O137" s="130">
        <v>0.11799999999999999</v>
      </c>
      <c r="P137" s="130">
        <f t="shared" si="11"/>
        <v>0.23599999999999999</v>
      </c>
      <c r="Q137" s="130">
        <v>2.0000000000000001E-4</v>
      </c>
      <c r="R137" s="130">
        <f t="shared" si="12"/>
        <v>4.0000000000000002E-4</v>
      </c>
      <c r="S137" s="130">
        <v>0</v>
      </c>
      <c r="T137" s="131">
        <f t="shared" si="13"/>
        <v>0</v>
      </c>
      <c r="AR137" s="132" t="s">
        <v>114</v>
      </c>
      <c r="AT137" s="132" t="s">
        <v>110</v>
      </c>
      <c r="AU137" s="132" t="s">
        <v>77</v>
      </c>
      <c r="AY137" s="13" t="s">
        <v>107</v>
      </c>
      <c r="BE137" s="133">
        <f t="shared" si="14"/>
        <v>0</v>
      </c>
      <c r="BF137" s="133">
        <f t="shared" si="15"/>
        <v>0</v>
      </c>
      <c r="BG137" s="133">
        <f t="shared" si="16"/>
        <v>0</v>
      </c>
      <c r="BH137" s="133">
        <f t="shared" si="17"/>
        <v>0</v>
      </c>
      <c r="BI137" s="133">
        <f t="shared" si="18"/>
        <v>0</v>
      </c>
      <c r="BJ137" s="13" t="s">
        <v>75</v>
      </c>
      <c r="BK137" s="133">
        <f t="shared" si="19"/>
        <v>0</v>
      </c>
      <c r="BL137" s="13" t="s">
        <v>114</v>
      </c>
      <c r="BM137" s="132" t="s">
        <v>171</v>
      </c>
    </row>
    <row r="138" spans="2:65" s="1" customFormat="1" ht="37.950000000000003" customHeight="1">
      <c r="B138" s="120"/>
      <c r="C138" s="121" t="s">
        <v>172</v>
      </c>
      <c r="D138" s="121" t="s">
        <v>110</v>
      </c>
      <c r="E138" s="122" t="s">
        <v>173</v>
      </c>
      <c r="F138" s="123" t="s">
        <v>174</v>
      </c>
      <c r="G138" s="124" t="s">
        <v>118</v>
      </c>
      <c r="H138" s="125">
        <v>2</v>
      </c>
      <c r="I138" s="126">
        <v>0</v>
      </c>
      <c r="J138" s="126">
        <f t="shared" si="10"/>
        <v>0</v>
      </c>
      <c r="K138" s="127"/>
      <c r="L138" s="25"/>
      <c r="M138" s="128" t="s">
        <v>1</v>
      </c>
      <c r="N138" s="129" t="s">
        <v>35</v>
      </c>
      <c r="O138" s="130">
        <v>0.11799999999999999</v>
      </c>
      <c r="P138" s="130">
        <f t="shared" si="11"/>
        <v>0.23599999999999999</v>
      </c>
      <c r="Q138" s="130">
        <v>2.4000000000000001E-4</v>
      </c>
      <c r="R138" s="130">
        <f t="shared" si="12"/>
        <v>4.8000000000000001E-4</v>
      </c>
      <c r="S138" s="130">
        <v>0</v>
      </c>
      <c r="T138" s="131">
        <f t="shared" si="13"/>
        <v>0</v>
      </c>
      <c r="AR138" s="132" t="s">
        <v>114</v>
      </c>
      <c r="AT138" s="132" t="s">
        <v>110</v>
      </c>
      <c r="AU138" s="132" t="s">
        <v>77</v>
      </c>
      <c r="AY138" s="13" t="s">
        <v>107</v>
      </c>
      <c r="BE138" s="133">
        <f t="shared" si="14"/>
        <v>0</v>
      </c>
      <c r="BF138" s="133">
        <f t="shared" si="15"/>
        <v>0</v>
      </c>
      <c r="BG138" s="133">
        <f t="shared" si="16"/>
        <v>0</v>
      </c>
      <c r="BH138" s="133">
        <f t="shared" si="17"/>
        <v>0</v>
      </c>
      <c r="BI138" s="133">
        <f t="shared" si="18"/>
        <v>0</v>
      </c>
      <c r="BJ138" s="13" t="s">
        <v>75</v>
      </c>
      <c r="BK138" s="133">
        <f t="shared" si="19"/>
        <v>0</v>
      </c>
      <c r="BL138" s="13" t="s">
        <v>114</v>
      </c>
      <c r="BM138" s="132" t="s">
        <v>175</v>
      </c>
    </row>
    <row r="139" spans="2:65" s="1" customFormat="1" ht="24.15" customHeight="1">
      <c r="B139" s="120"/>
      <c r="C139" s="121" t="s">
        <v>114</v>
      </c>
      <c r="D139" s="121" t="s">
        <v>110</v>
      </c>
      <c r="E139" s="122" t="s">
        <v>176</v>
      </c>
      <c r="F139" s="123" t="s">
        <v>177</v>
      </c>
      <c r="G139" s="124" t="s">
        <v>113</v>
      </c>
      <c r="H139" s="125">
        <v>3</v>
      </c>
      <c r="I139" s="126">
        <v>0</v>
      </c>
      <c r="J139" s="126">
        <f t="shared" si="10"/>
        <v>0</v>
      </c>
      <c r="K139" s="127"/>
      <c r="L139" s="25"/>
      <c r="M139" s="128" t="s">
        <v>1</v>
      </c>
      <c r="N139" s="129" t="s">
        <v>35</v>
      </c>
      <c r="O139" s="130">
        <v>0.16500000000000001</v>
      </c>
      <c r="P139" s="130">
        <f t="shared" si="11"/>
        <v>0.495</v>
      </c>
      <c r="Q139" s="130">
        <v>0</v>
      </c>
      <c r="R139" s="130">
        <f t="shared" si="12"/>
        <v>0</v>
      </c>
      <c r="S139" s="130">
        <v>0</v>
      </c>
      <c r="T139" s="131">
        <f t="shared" si="13"/>
        <v>0</v>
      </c>
      <c r="AR139" s="132" t="s">
        <v>114</v>
      </c>
      <c r="AT139" s="132" t="s">
        <v>110</v>
      </c>
      <c r="AU139" s="132" t="s">
        <v>77</v>
      </c>
      <c r="AY139" s="13" t="s">
        <v>107</v>
      </c>
      <c r="BE139" s="133">
        <f t="shared" si="14"/>
        <v>0</v>
      </c>
      <c r="BF139" s="133">
        <f t="shared" si="15"/>
        <v>0</v>
      </c>
      <c r="BG139" s="133">
        <f t="shared" si="16"/>
        <v>0</v>
      </c>
      <c r="BH139" s="133">
        <f t="shared" si="17"/>
        <v>0</v>
      </c>
      <c r="BI139" s="133">
        <f t="shared" si="18"/>
        <v>0</v>
      </c>
      <c r="BJ139" s="13" t="s">
        <v>75</v>
      </c>
      <c r="BK139" s="133">
        <f t="shared" si="19"/>
        <v>0</v>
      </c>
      <c r="BL139" s="13" t="s">
        <v>114</v>
      </c>
      <c r="BM139" s="132" t="s">
        <v>178</v>
      </c>
    </row>
    <row r="140" spans="2:65" s="1" customFormat="1" ht="21.75" customHeight="1">
      <c r="B140" s="120"/>
      <c r="C140" s="121" t="s">
        <v>179</v>
      </c>
      <c r="D140" s="121" t="s">
        <v>110</v>
      </c>
      <c r="E140" s="122" t="s">
        <v>180</v>
      </c>
      <c r="F140" s="123" t="s">
        <v>181</v>
      </c>
      <c r="G140" s="124" t="s">
        <v>113</v>
      </c>
      <c r="H140" s="125">
        <v>1</v>
      </c>
      <c r="I140" s="126">
        <v>0</v>
      </c>
      <c r="J140" s="126">
        <f t="shared" si="10"/>
        <v>0</v>
      </c>
      <c r="K140" s="127"/>
      <c r="L140" s="25"/>
      <c r="M140" s="128" t="s">
        <v>1</v>
      </c>
      <c r="N140" s="129" t="s">
        <v>35</v>
      </c>
      <c r="O140" s="130">
        <v>0.23</v>
      </c>
      <c r="P140" s="130">
        <f t="shared" si="11"/>
        <v>0.23</v>
      </c>
      <c r="Q140" s="130">
        <v>1.2999999999999999E-4</v>
      </c>
      <c r="R140" s="130">
        <f t="shared" si="12"/>
        <v>1.2999999999999999E-4</v>
      </c>
      <c r="S140" s="130">
        <v>0</v>
      </c>
      <c r="T140" s="131">
        <f t="shared" si="13"/>
        <v>0</v>
      </c>
      <c r="AR140" s="132" t="s">
        <v>114</v>
      </c>
      <c r="AT140" s="132" t="s">
        <v>110</v>
      </c>
      <c r="AU140" s="132" t="s">
        <v>77</v>
      </c>
      <c r="AY140" s="13" t="s">
        <v>107</v>
      </c>
      <c r="BE140" s="133">
        <f t="shared" si="14"/>
        <v>0</v>
      </c>
      <c r="BF140" s="133">
        <f t="shared" si="15"/>
        <v>0</v>
      </c>
      <c r="BG140" s="133">
        <f t="shared" si="16"/>
        <v>0</v>
      </c>
      <c r="BH140" s="133">
        <f t="shared" si="17"/>
        <v>0</v>
      </c>
      <c r="BI140" s="133">
        <f t="shared" si="18"/>
        <v>0</v>
      </c>
      <c r="BJ140" s="13" t="s">
        <v>75</v>
      </c>
      <c r="BK140" s="133">
        <f t="shared" si="19"/>
        <v>0</v>
      </c>
      <c r="BL140" s="13" t="s">
        <v>114</v>
      </c>
      <c r="BM140" s="132" t="s">
        <v>182</v>
      </c>
    </row>
    <row r="141" spans="2:65" s="1" customFormat="1" ht="24.15" customHeight="1">
      <c r="B141" s="120"/>
      <c r="C141" s="121" t="s">
        <v>183</v>
      </c>
      <c r="D141" s="121" t="s">
        <v>110</v>
      </c>
      <c r="E141" s="122" t="s">
        <v>184</v>
      </c>
      <c r="F141" s="123" t="s">
        <v>185</v>
      </c>
      <c r="G141" s="124" t="s">
        <v>113</v>
      </c>
      <c r="H141" s="125">
        <v>1</v>
      </c>
      <c r="I141" s="126">
        <v>0</v>
      </c>
      <c r="J141" s="126">
        <f t="shared" si="10"/>
        <v>0</v>
      </c>
      <c r="K141" s="127"/>
      <c r="L141" s="25"/>
      <c r="M141" s="128" t="s">
        <v>1</v>
      </c>
      <c r="N141" s="129" t="s">
        <v>35</v>
      </c>
      <c r="O141" s="130">
        <v>0.16</v>
      </c>
      <c r="P141" s="130">
        <f t="shared" si="11"/>
        <v>0.16</v>
      </c>
      <c r="Q141" s="130">
        <v>2.2000000000000001E-4</v>
      </c>
      <c r="R141" s="130">
        <f t="shared" si="12"/>
        <v>2.2000000000000001E-4</v>
      </c>
      <c r="S141" s="130">
        <v>0</v>
      </c>
      <c r="T141" s="131">
        <f t="shared" si="13"/>
        <v>0</v>
      </c>
      <c r="AR141" s="132" t="s">
        <v>114</v>
      </c>
      <c r="AT141" s="132" t="s">
        <v>110</v>
      </c>
      <c r="AU141" s="132" t="s">
        <v>77</v>
      </c>
      <c r="AY141" s="13" t="s">
        <v>107</v>
      </c>
      <c r="BE141" s="133">
        <f t="shared" si="14"/>
        <v>0</v>
      </c>
      <c r="BF141" s="133">
        <f t="shared" si="15"/>
        <v>0</v>
      </c>
      <c r="BG141" s="133">
        <f t="shared" si="16"/>
        <v>0</v>
      </c>
      <c r="BH141" s="133">
        <f t="shared" si="17"/>
        <v>0</v>
      </c>
      <c r="BI141" s="133">
        <f t="shared" si="18"/>
        <v>0</v>
      </c>
      <c r="BJ141" s="13" t="s">
        <v>75</v>
      </c>
      <c r="BK141" s="133">
        <f t="shared" si="19"/>
        <v>0</v>
      </c>
      <c r="BL141" s="13" t="s">
        <v>114</v>
      </c>
      <c r="BM141" s="132" t="s">
        <v>186</v>
      </c>
    </row>
    <row r="142" spans="2:65" s="1" customFormat="1" ht="24.15" customHeight="1">
      <c r="B142" s="120"/>
      <c r="C142" s="121" t="s">
        <v>187</v>
      </c>
      <c r="D142" s="121" t="s">
        <v>110</v>
      </c>
      <c r="E142" s="122" t="s">
        <v>188</v>
      </c>
      <c r="F142" s="123" t="s">
        <v>189</v>
      </c>
      <c r="G142" s="124" t="s">
        <v>113</v>
      </c>
      <c r="H142" s="125">
        <v>1</v>
      </c>
      <c r="I142" s="126">
        <v>0</v>
      </c>
      <c r="J142" s="126">
        <f t="shared" si="10"/>
        <v>0</v>
      </c>
      <c r="K142" s="127"/>
      <c r="L142" s="25"/>
      <c r="M142" s="128" t="s">
        <v>1</v>
      </c>
      <c r="N142" s="129" t="s">
        <v>35</v>
      </c>
      <c r="O142" s="130">
        <v>0.16500000000000001</v>
      </c>
      <c r="P142" s="130">
        <f t="shared" si="11"/>
        <v>0.16500000000000001</v>
      </c>
      <c r="Q142" s="130">
        <v>1.2E-4</v>
      </c>
      <c r="R142" s="130">
        <f t="shared" si="12"/>
        <v>1.2E-4</v>
      </c>
      <c r="S142" s="130">
        <v>0</v>
      </c>
      <c r="T142" s="131">
        <f t="shared" si="13"/>
        <v>0</v>
      </c>
      <c r="AR142" s="132" t="s">
        <v>114</v>
      </c>
      <c r="AT142" s="132" t="s">
        <v>110</v>
      </c>
      <c r="AU142" s="132" t="s">
        <v>77</v>
      </c>
      <c r="AY142" s="13" t="s">
        <v>107</v>
      </c>
      <c r="BE142" s="133">
        <f t="shared" si="14"/>
        <v>0</v>
      </c>
      <c r="BF142" s="133">
        <f t="shared" si="15"/>
        <v>0</v>
      </c>
      <c r="BG142" s="133">
        <f t="shared" si="16"/>
        <v>0</v>
      </c>
      <c r="BH142" s="133">
        <f t="shared" si="17"/>
        <v>0</v>
      </c>
      <c r="BI142" s="133">
        <f t="shared" si="18"/>
        <v>0</v>
      </c>
      <c r="BJ142" s="13" t="s">
        <v>75</v>
      </c>
      <c r="BK142" s="133">
        <f t="shared" si="19"/>
        <v>0</v>
      </c>
      <c r="BL142" s="13" t="s">
        <v>114</v>
      </c>
      <c r="BM142" s="132" t="s">
        <v>190</v>
      </c>
    </row>
    <row r="143" spans="2:65" s="1" customFormat="1" ht="24.15" customHeight="1">
      <c r="B143" s="120"/>
      <c r="C143" s="121" t="s">
        <v>191</v>
      </c>
      <c r="D143" s="121" t="s">
        <v>110</v>
      </c>
      <c r="E143" s="122" t="s">
        <v>192</v>
      </c>
      <c r="F143" s="123" t="s">
        <v>193</v>
      </c>
      <c r="G143" s="124" t="s">
        <v>113</v>
      </c>
      <c r="H143" s="125">
        <v>1</v>
      </c>
      <c r="I143" s="126">
        <v>0</v>
      </c>
      <c r="J143" s="126">
        <f t="shared" si="10"/>
        <v>0</v>
      </c>
      <c r="K143" s="127"/>
      <c r="L143" s="25"/>
      <c r="M143" s="128" t="s">
        <v>1</v>
      </c>
      <c r="N143" s="129" t="s">
        <v>35</v>
      </c>
      <c r="O143" s="130">
        <v>0.20699999999999999</v>
      </c>
      <c r="P143" s="130">
        <f t="shared" si="11"/>
        <v>0.20699999999999999</v>
      </c>
      <c r="Q143" s="130">
        <v>1.7000000000000001E-4</v>
      </c>
      <c r="R143" s="130">
        <f t="shared" si="12"/>
        <v>1.7000000000000001E-4</v>
      </c>
      <c r="S143" s="130">
        <v>0</v>
      </c>
      <c r="T143" s="131">
        <f t="shared" si="13"/>
        <v>0</v>
      </c>
      <c r="AR143" s="132" t="s">
        <v>114</v>
      </c>
      <c r="AT143" s="132" t="s">
        <v>110</v>
      </c>
      <c r="AU143" s="132" t="s">
        <v>77</v>
      </c>
      <c r="AY143" s="13" t="s">
        <v>107</v>
      </c>
      <c r="BE143" s="133">
        <f t="shared" si="14"/>
        <v>0</v>
      </c>
      <c r="BF143" s="133">
        <f t="shared" si="15"/>
        <v>0</v>
      </c>
      <c r="BG143" s="133">
        <f t="shared" si="16"/>
        <v>0</v>
      </c>
      <c r="BH143" s="133">
        <f t="shared" si="17"/>
        <v>0</v>
      </c>
      <c r="BI143" s="133">
        <f t="shared" si="18"/>
        <v>0</v>
      </c>
      <c r="BJ143" s="13" t="s">
        <v>75</v>
      </c>
      <c r="BK143" s="133">
        <f t="shared" si="19"/>
        <v>0</v>
      </c>
      <c r="BL143" s="13" t="s">
        <v>114</v>
      </c>
      <c r="BM143" s="132" t="s">
        <v>194</v>
      </c>
    </row>
    <row r="144" spans="2:65" s="1" customFormat="1" ht="21.75" customHeight="1">
      <c r="B144" s="120"/>
      <c r="C144" s="121" t="s">
        <v>7</v>
      </c>
      <c r="D144" s="121" t="s">
        <v>110</v>
      </c>
      <c r="E144" s="122" t="s">
        <v>195</v>
      </c>
      <c r="F144" s="123" t="s">
        <v>196</v>
      </c>
      <c r="G144" s="124" t="s">
        <v>113</v>
      </c>
      <c r="H144" s="125">
        <v>1</v>
      </c>
      <c r="I144" s="126">
        <v>0</v>
      </c>
      <c r="J144" s="126">
        <f t="shared" si="10"/>
        <v>0</v>
      </c>
      <c r="K144" s="127"/>
      <c r="L144" s="25"/>
      <c r="M144" s="128" t="s">
        <v>1</v>
      </c>
      <c r="N144" s="129" t="s">
        <v>35</v>
      </c>
      <c r="O144" s="130">
        <v>0.16</v>
      </c>
      <c r="P144" s="130">
        <f t="shared" si="11"/>
        <v>0.16</v>
      </c>
      <c r="Q144" s="130">
        <v>2.1000000000000001E-4</v>
      </c>
      <c r="R144" s="130">
        <f t="shared" si="12"/>
        <v>2.1000000000000001E-4</v>
      </c>
      <c r="S144" s="130">
        <v>0</v>
      </c>
      <c r="T144" s="131">
        <f t="shared" si="13"/>
        <v>0</v>
      </c>
      <c r="AR144" s="132" t="s">
        <v>114</v>
      </c>
      <c r="AT144" s="132" t="s">
        <v>110</v>
      </c>
      <c r="AU144" s="132" t="s">
        <v>77</v>
      </c>
      <c r="AY144" s="13" t="s">
        <v>107</v>
      </c>
      <c r="BE144" s="133">
        <f t="shared" si="14"/>
        <v>0</v>
      </c>
      <c r="BF144" s="133">
        <f t="shared" si="15"/>
        <v>0</v>
      </c>
      <c r="BG144" s="133">
        <f t="shared" si="16"/>
        <v>0</v>
      </c>
      <c r="BH144" s="133">
        <f t="shared" si="17"/>
        <v>0</v>
      </c>
      <c r="BI144" s="133">
        <f t="shared" si="18"/>
        <v>0</v>
      </c>
      <c r="BJ144" s="13" t="s">
        <v>75</v>
      </c>
      <c r="BK144" s="133">
        <f t="shared" si="19"/>
        <v>0</v>
      </c>
      <c r="BL144" s="13" t="s">
        <v>114</v>
      </c>
      <c r="BM144" s="132" t="s">
        <v>197</v>
      </c>
    </row>
    <row r="145" spans="2:65" s="1" customFormat="1" ht="21.75" customHeight="1">
      <c r="B145" s="120"/>
      <c r="C145" s="121" t="s">
        <v>198</v>
      </c>
      <c r="D145" s="121" t="s">
        <v>110</v>
      </c>
      <c r="E145" s="122" t="s">
        <v>199</v>
      </c>
      <c r="F145" s="123" t="s">
        <v>200</v>
      </c>
      <c r="G145" s="124" t="s">
        <v>113</v>
      </c>
      <c r="H145" s="125">
        <v>2</v>
      </c>
      <c r="I145" s="126">
        <v>0</v>
      </c>
      <c r="J145" s="126">
        <f t="shared" si="10"/>
        <v>0</v>
      </c>
      <c r="K145" s="127"/>
      <c r="L145" s="25"/>
      <c r="M145" s="128" t="s">
        <v>1</v>
      </c>
      <c r="N145" s="129" t="s">
        <v>35</v>
      </c>
      <c r="O145" s="130">
        <v>0.2</v>
      </c>
      <c r="P145" s="130">
        <f t="shared" si="11"/>
        <v>0.4</v>
      </c>
      <c r="Q145" s="130">
        <v>3.4000000000000002E-4</v>
      </c>
      <c r="R145" s="130">
        <f t="shared" si="12"/>
        <v>6.8000000000000005E-4</v>
      </c>
      <c r="S145" s="130">
        <v>0</v>
      </c>
      <c r="T145" s="131">
        <f t="shared" si="13"/>
        <v>0</v>
      </c>
      <c r="AR145" s="132" t="s">
        <v>114</v>
      </c>
      <c r="AT145" s="132" t="s">
        <v>110</v>
      </c>
      <c r="AU145" s="132" t="s">
        <v>77</v>
      </c>
      <c r="AY145" s="13" t="s">
        <v>107</v>
      </c>
      <c r="BE145" s="133">
        <f t="shared" si="14"/>
        <v>0</v>
      </c>
      <c r="BF145" s="133">
        <f t="shared" si="15"/>
        <v>0</v>
      </c>
      <c r="BG145" s="133">
        <f t="shared" si="16"/>
        <v>0</v>
      </c>
      <c r="BH145" s="133">
        <f t="shared" si="17"/>
        <v>0</v>
      </c>
      <c r="BI145" s="133">
        <f t="shared" si="18"/>
        <v>0</v>
      </c>
      <c r="BJ145" s="13" t="s">
        <v>75</v>
      </c>
      <c r="BK145" s="133">
        <f t="shared" si="19"/>
        <v>0</v>
      </c>
      <c r="BL145" s="13" t="s">
        <v>114</v>
      </c>
      <c r="BM145" s="132" t="s">
        <v>201</v>
      </c>
    </row>
    <row r="146" spans="2:65" s="1" customFormat="1" ht="24.15" customHeight="1">
      <c r="B146" s="120"/>
      <c r="C146" s="121" t="s">
        <v>202</v>
      </c>
      <c r="D146" s="121" t="s">
        <v>110</v>
      </c>
      <c r="E146" s="122" t="s">
        <v>203</v>
      </c>
      <c r="F146" s="123" t="s">
        <v>204</v>
      </c>
      <c r="G146" s="124" t="s">
        <v>113</v>
      </c>
      <c r="H146" s="125">
        <v>1</v>
      </c>
      <c r="I146" s="126">
        <v>0</v>
      </c>
      <c r="J146" s="126">
        <f t="shared" si="10"/>
        <v>0</v>
      </c>
      <c r="K146" s="127"/>
      <c r="L146" s="25"/>
      <c r="M146" s="128" t="s">
        <v>1</v>
      </c>
      <c r="N146" s="129" t="s">
        <v>35</v>
      </c>
      <c r="O146" s="130">
        <v>0.2</v>
      </c>
      <c r="P146" s="130">
        <f t="shared" si="11"/>
        <v>0.2</v>
      </c>
      <c r="Q146" s="130">
        <v>4.0000000000000002E-4</v>
      </c>
      <c r="R146" s="130">
        <f t="shared" si="12"/>
        <v>4.0000000000000002E-4</v>
      </c>
      <c r="S146" s="130">
        <v>0</v>
      </c>
      <c r="T146" s="131">
        <f t="shared" si="13"/>
        <v>0</v>
      </c>
      <c r="AR146" s="132" t="s">
        <v>114</v>
      </c>
      <c r="AT146" s="132" t="s">
        <v>110</v>
      </c>
      <c r="AU146" s="132" t="s">
        <v>77</v>
      </c>
      <c r="AY146" s="13" t="s">
        <v>107</v>
      </c>
      <c r="BE146" s="133">
        <f t="shared" si="14"/>
        <v>0</v>
      </c>
      <c r="BF146" s="133">
        <f t="shared" si="15"/>
        <v>0</v>
      </c>
      <c r="BG146" s="133">
        <f t="shared" si="16"/>
        <v>0</v>
      </c>
      <c r="BH146" s="133">
        <f t="shared" si="17"/>
        <v>0</v>
      </c>
      <c r="BI146" s="133">
        <f t="shared" si="18"/>
        <v>0</v>
      </c>
      <c r="BJ146" s="13" t="s">
        <v>75</v>
      </c>
      <c r="BK146" s="133">
        <f t="shared" si="19"/>
        <v>0</v>
      </c>
      <c r="BL146" s="13" t="s">
        <v>114</v>
      </c>
      <c r="BM146" s="132" t="s">
        <v>205</v>
      </c>
    </row>
    <row r="147" spans="2:65" s="1" customFormat="1" ht="24.15" customHeight="1">
      <c r="B147" s="120"/>
      <c r="C147" s="121" t="s">
        <v>206</v>
      </c>
      <c r="D147" s="121" t="s">
        <v>110</v>
      </c>
      <c r="E147" s="122" t="s">
        <v>207</v>
      </c>
      <c r="F147" s="123" t="s">
        <v>208</v>
      </c>
      <c r="G147" s="124" t="s">
        <v>113</v>
      </c>
      <c r="H147" s="125">
        <v>1</v>
      </c>
      <c r="I147" s="126">
        <v>0</v>
      </c>
      <c r="J147" s="126">
        <f t="shared" si="10"/>
        <v>0</v>
      </c>
      <c r="K147" s="127"/>
      <c r="L147" s="25"/>
      <c r="M147" s="128" t="s">
        <v>1</v>
      </c>
      <c r="N147" s="129" t="s">
        <v>35</v>
      </c>
      <c r="O147" s="130">
        <v>0.16</v>
      </c>
      <c r="P147" s="130">
        <f t="shared" si="11"/>
        <v>0.16</v>
      </c>
      <c r="Q147" s="130">
        <v>1.4999999999999999E-4</v>
      </c>
      <c r="R147" s="130">
        <f t="shared" si="12"/>
        <v>1.4999999999999999E-4</v>
      </c>
      <c r="S147" s="130">
        <v>0</v>
      </c>
      <c r="T147" s="131">
        <f t="shared" si="13"/>
        <v>0</v>
      </c>
      <c r="AR147" s="132" t="s">
        <v>114</v>
      </c>
      <c r="AT147" s="132" t="s">
        <v>110</v>
      </c>
      <c r="AU147" s="132" t="s">
        <v>77</v>
      </c>
      <c r="AY147" s="13" t="s">
        <v>107</v>
      </c>
      <c r="BE147" s="133">
        <f t="shared" si="14"/>
        <v>0</v>
      </c>
      <c r="BF147" s="133">
        <f t="shared" si="15"/>
        <v>0</v>
      </c>
      <c r="BG147" s="133">
        <f t="shared" si="16"/>
        <v>0</v>
      </c>
      <c r="BH147" s="133">
        <f t="shared" si="17"/>
        <v>0</v>
      </c>
      <c r="BI147" s="133">
        <f t="shared" si="18"/>
        <v>0</v>
      </c>
      <c r="BJ147" s="13" t="s">
        <v>75</v>
      </c>
      <c r="BK147" s="133">
        <f t="shared" si="19"/>
        <v>0</v>
      </c>
      <c r="BL147" s="13" t="s">
        <v>114</v>
      </c>
      <c r="BM147" s="132" t="s">
        <v>209</v>
      </c>
    </row>
    <row r="148" spans="2:65" s="1" customFormat="1" ht="24.15" customHeight="1">
      <c r="B148" s="120"/>
      <c r="C148" s="121" t="s">
        <v>210</v>
      </c>
      <c r="D148" s="121" t="s">
        <v>110</v>
      </c>
      <c r="E148" s="122" t="s">
        <v>211</v>
      </c>
      <c r="F148" s="123" t="s">
        <v>212</v>
      </c>
      <c r="G148" s="124" t="s">
        <v>118</v>
      </c>
      <c r="H148" s="125">
        <v>6</v>
      </c>
      <c r="I148" s="126">
        <v>0</v>
      </c>
      <c r="J148" s="126">
        <f t="shared" si="10"/>
        <v>0</v>
      </c>
      <c r="K148" s="127"/>
      <c r="L148" s="25"/>
      <c r="M148" s="128" t="s">
        <v>1</v>
      </c>
      <c r="N148" s="129" t="s">
        <v>35</v>
      </c>
      <c r="O148" s="130">
        <v>6.7000000000000004E-2</v>
      </c>
      <c r="P148" s="130">
        <f t="shared" si="11"/>
        <v>0.40200000000000002</v>
      </c>
      <c r="Q148" s="130">
        <v>1.9000000000000001E-4</v>
      </c>
      <c r="R148" s="130">
        <f t="shared" si="12"/>
        <v>1.14E-3</v>
      </c>
      <c r="S148" s="130">
        <v>0</v>
      </c>
      <c r="T148" s="131">
        <f t="shared" si="13"/>
        <v>0</v>
      </c>
      <c r="AR148" s="132" t="s">
        <v>114</v>
      </c>
      <c r="AT148" s="132" t="s">
        <v>110</v>
      </c>
      <c r="AU148" s="132" t="s">
        <v>77</v>
      </c>
      <c r="AY148" s="13" t="s">
        <v>107</v>
      </c>
      <c r="BE148" s="133">
        <f t="shared" si="14"/>
        <v>0</v>
      </c>
      <c r="BF148" s="133">
        <f t="shared" si="15"/>
        <v>0</v>
      </c>
      <c r="BG148" s="133">
        <f t="shared" si="16"/>
        <v>0</v>
      </c>
      <c r="BH148" s="133">
        <f t="shared" si="17"/>
        <v>0</v>
      </c>
      <c r="BI148" s="133">
        <f t="shared" si="18"/>
        <v>0</v>
      </c>
      <c r="BJ148" s="13" t="s">
        <v>75</v>
      </c>
      <c r="BK148" s="133">
        <f t="shared" si="19"/>
        <v>0</v>
      </c>
      <c r="BL148" s="13" t="s">
        <v>114</v>
      </c>
      <c r="BM148" s="132" t="s">
        <v>213</v>
      </c>
    </row>
    <row r="149" spans="2:65" s="1" customFormat="1" ht="21.75" customHeight="1">
      <c r="B149" s="120"/>
      <c r="C149" s="121" t="s">
        <v>214</v>
      </c>
      <c r="D149" s="121" t="s">
        <v>110</v>
      </c>
      <c r="E149" s="122" t="s">
        <v>215</v>
      </c>
      <c r="F149" s="123" t="s">
        <v>216</v>
      </c>
      <c r="G149" s="124" t="s">
        <v>118</v>
      </c>
      <c r="H149" s="125">
        <v>6</v>
      </c>
      <c r="I149" s="126">
        <v>0</v>
      </c>
      <c r="J149" s="126">
        <f t="shared" si="10"/>
        <v>0</v>
      </c>
      <c r="K149" s="127"/>
      <c r="L149" s="25"/>
      <c r="M149" s="128" t="s">
        <v>1</v>
      </c>
      <c r="N149" s="129" t="s">
        <v>35</v>
      </c>
      <c r="O149" s="130">
        <v>8.2000000000000003E-2</v>
      </c>
      <c r="P149" s="130">
        <f t="shared" si="11"/>
        <v>0.49199999999999999</v>
      </c>
      <c r="Q149" s="130">
        <v>1.0000000000000001E-5</v>
      </c>
      <c r="R149" s="130">
        <f t="shared" si="12"/>
        <v>6.0000000000000008E-5</v>
      </c>
      <c r="S149" s="130">
        <v>0</v>
      </c>
      <c r="T149" s="131">
        <f t="shared" si="13"/>
        <v>0</v>
      </c>
      <c r="AR149" s="132" t="s">
        <v>114</v>
      </c>
      <c r="AT149" s="132" t="s">
        <v>110</v>
      </c>
      <c r="AU149" s="132" t="s">
        <v>77</v>
      </c>
      <c r="AY149" s="13" t="s">
        <v>107</v>
      </c>
      <c r="BE149" s="133">
        <f t="shared" si="14"/>
        <v>0</v>
      </c>
      <c r="BF149" s="133">
        <f t="shared" si="15"/>
        <v>0</v>
      </c>
      <c r="BG149" s="133">
        <f t="shared" si="16"/>
        <v>0</v>
      </c>
      <c r="BH149" s="133">
        <f t="shared" si="17"/>
        <v>0</v>
      </c>
      <c r="BI149" s="133">
        <f t="shared" si="18"/>
        <v>0</v>
      </c>
      <c r="BJ149" s="13" t="s">
        <v>75</v>
      </c>
      <c r="BK149" s="133">
        <f t="shared" si="19"/>
        <v>0</v>
      </c>
      <c r="BL149" s="13" t="s">
        <v>114</v>
      </c>
      <c r="BM149" s="132" t="s">
        <v>217</v>
      </c>
    </row>
    <row r="150" spans="2:65" s="1" customFormat="1" ht="24.15" customHeight="1">
      <c r="B150" s="120"/>
      <c r="C150" s="121" t="s">
        <v>218</v>
      </c>
      <c r="D150" s="121" t="s">
        <v>110</v>
      </c>
      <c r="E150" s="122" t="s">
        <v>219</v>
      </c>
      <c r="F150" s="123" t="s">
        <v>220</v>
      </c>
      <c r="G150" s="124" t="s">
        <v>141</v>
      </c>
      <c r="H150" s="125">
        <v>1.2E-2</v>
      </c>
      <c r="I150" s="126">
        <v>0</v>
      </c>
      <c r="J150" s="126">
        <f t="shared" si="10"/>
        <v>0</v>
      </c>
      <c r="K150" s="127"/>
      <c r="L150" s="25"/>
      <c r="M150" s="128" t="s">
        <v>1</v>
      </c>
      <c r="N150" s="129" t="s">
        <v>35</v>
      </c>
      <c r="O150" s="130">
        <v>0.85</v>
      </c>
      <c r="P150" s="130">
        <f t="shared" si="11"/>
        <v>1.0200000000000001E-2</v>
      </c>
      <c r="Q150" s="130">
        <v>0</v>
      </c>
      <c r="R150" s="130">
        <f t="shared" si="12"/>
        <v>0</v>
      </c>
      <c r="S150" s="130">
        <v>0</v>
      </c>
      <c r="T150" s="131">
        <f t="shared" si="13"/>
        <v>0</v>
      </c>
      <c r="AR150" s="132" t="s">
        <v>114</v>
      </c>
      <c r="AT150" s="132" t="s">
        <v>110</v>
      </c>
      <c r="AU150" s="132" t="s">
        <v>77</v>
      </c>
      <c r="AY150" s="13" t="s">
        <v>107</v>
      </c>
      <c r="BE150" s="133">
        <f t="shared" si="14"/>
        <v>0</v>
      </c>
      <c r="BF150" s="133">
        <f t="shared" si="15"/>
        <v>0</v>
      </c>
      <c r="BG150" s="133">
        <f t="shared" si="16"/>
        <v>0</v>
      </c>
      <c r="BH150" s="133">
        <f t="shared" si="17"/>
        <v>0</v>
      </c>
      <c r="BI150" s="133">
        <f t="shared" si="18"/>
        <v>0</v>
      </c>
      <c r="BJ150" s="13" t="s">
        <v>75</v>
      </c>
      <c r="BK150" s="133">
        <f t="shared" si="19"/>
        <v>0</v>
      </c>
      <c r="BL150" s="13" t="s">
        <v>114</v>
      </c>
      <c r="BM150" s="132" t="s">
        <v>221</v>
      </c>
    </row>
    <row r="151" spans="2:65" s="11" customFormat="1" ht="22.95" customHeight="1">
      <c r="B151" s="109"/>
      <c r="D151" s="110" t="s">
        <v>69</v>
      </c>
      <c r="E151" s="118" t="s">
        <v>222</v>
      </c>
      <c r="F151" s="118" t="s">
        <v>223</v>
      </c>
      <c r="J151" s="119">
        <f>BK151</f>
        <v>0</v>
      </c>
      <c r="L151" s="109"/>
      <c r="M151" s="113"/>
      <c r="P151" s="114">
        <f>SUM(P152:P162)</f>
        <v>9.9934999999999992</v>
      </c>
      <c r="R151" s="114">
        <f>SUM(R152:R162)</f>
        <v>2.988E-2</v>
      </c>
      <c r="T151" s="115">
        <f>SUM(T152:T162)</f>
        <v>2.6540000000000001E-2</v>
      </c>
      <c r="AR151" s="110" t="s">
        <v>77</v>
      </c>
      <c r="AT151" s="116" t="s">
        <v>69</v>
      </c>
      <c r="AU151" s="116" t="s">
        <v>75</v>
      </c>
      <c r="AY151" s="110" t="s">
        <v>107</v>
      </c>
      <c r="BK151" s="117">
        <f>SUM(BK152:BK162)</f>
        <v>0</v>
      </c>
    </row>
    <row r="152" spans="2:65" s="1" customFormat="1" ht="24.15" customHeight="1">
      <c r="B152" s="120"/>
      <c r="C152" s="121" t="s">
        <v>224</v>
      </c>
      <c r="D152" s="121" t="s">
        <v>110</v>
      </c>
      <c r="E152" s="122" t="s">
        <v>225</v>
      </c>
      <c r="F152" s="123" t="s">
        <v>226</v>
      </c>
      <c r="G152" s="124" t="s">
        <v>118</v>
      </c>
      <c r="H152" s="125">
        <v>2</v>
      </c>
      <c r="I152" s="126">
        <v>0</v>
      </c>
      <c r="J152" s="126">
        <f t="shared" ref="J152:J162" si="20">ROUND(I152*H152,2)</f>
        <v>0</v>
      </c>
      <c r="K152" s="127"/>
      <c r="L152" s="25"/>
      <c r="M152" s="128" t="s">
        <v>1</v>
      </c>
      <c r="N152" s="129" t="s">
        <v>35</v>
      </c>
      <c r="O152" s="130">
        <v>0.58899999999999997</v>
      </c>
      <c r="P152" s="130">
        <f t="shared" ref="P152:P162" si="21">O152*H152</f>
        <v>1.1779999999999999</v>
      </c>
      <c r="Q152" s="130">
        <v>1.8500000000000001E-3</v>
      </c>
      <c r="R152" s="130">
        <f t="shared" ref="R152:R162" si="22">Q152*H152</f>
        <v>3.7000000000000002E-3</v>
      </c>
      <c r="S152" s="130">
        <v>0</v>
      </c>
      <c r="T152" s="131">
        <f t="shared" ref="T152:T162" si="23">S152*H152</f>
        <v>0</v>
      </c>
      <c r="AR152" s="132" t="s">
        <v>114</v>
      </c>
      <c r="AT152" s="132" t="s">
        <v>110</v>
      </c>
      <c r="AU152" s="132" t="s">
        <v>77</v>
      </c>
      <c r="AY152" s="13" t="s">
        <v>107</v>
      </c>
      <c r="BE152" s="133">
        <f t="shared" ref="BE152:BE162" si="24">IF(N152="základní",J152,0)</f>
        <v>0</v>
      </c>
      <c r="BF152" s="133">
        <f t="shared" ref="BF152:BF162" si="25">IF(N152="snížená",J152,0)</f>
        <v>0</v>
      </c>
      <c r="BG152" s="133">
        <f t="shared" ref="BG152:BG162" si="26">IF(N152="zákl. přenesená",J152,0)</f>
        <v>0</v>
      </c>
      <c r="BH152" s="133">
        <f t="shared" ref="BH152:BH162" si="27">IF(N152="sníž. přenesená",J152,0)</f>
        <v>0</v>
      </c>
      <c r="BI152" s="133">
        <f t="shared" ref="BI152:BI162" si="28">IF(N152="nulová",J152,0)</f>
        <v>0</v>
      </c>
      <c r="BJ152" s="13" t="s">
        <v>75</v>
      </c>
      <c r="BK152" s="133">
        <f t="shared" ref="BK152:BK162" si="29">ROUND(I152*H152,2)</f>
        <v>0</v>
      </c>
      <c r="BL152" s="13" t="s">
        <v>114</v>
      </c>
      <c r="BM152" s="132" t="s">
        <v>227</v>
      </c>
    </row>
    <row r="153" spans="2:65" s="1" customFormat="1" ht="24.15" customHeight="1">
      <c r="B153" s="120"/>
      <c r="C153" s="121" t="s">
        <v>228</v>
      </c>
      <c r="D153" s="121" t="s">
        <v>110</v>
      </c>
      <c r="E153" s="122" t="s">
        <v>229</v>
      </c>
      <c r="F153" s="123" t="s">
        <v>230</v>
      </c>
      <c r="G153" s="124" t="s">
        <v>118</v>
      </c>
      <c r="H153" s="125">
        <v>4</v>
      </c>
      <c r="I153" s="126">
        <v>0</v>
      </c>
      <c r="J153" s="126">
        <f t="shared" si="20"/>
        <v>0</v>
      </c>
      <c r="K153" s="127"/>
      <c r="L153" s="25"/>
      <c r="M153" s="128" t="s">
        <v>1</v>
      </c>
      <c r="N153" s="129" t="s">
        <v>35</v>
      </c>
      <c r="O153" s="130">
        <v>0.65</v>
      </c>
      <c r="P153" s="130">
        <f t="shared" si="21"/>
        <v>2.6</v>
      </c>
      <c r="Q153" s="130">
        <v>3.48E-3</v>
      </c>
      <c r="R153" s="130">
        <f t="shared" si="22"/>
        <v>1.392E-2</v>
      </c>
      <c r="S153" s="130">
        <v>0</v>
      </c>
      <c r="T153" s="131">
        <f t="shared" si="23"/>
        <v>0</v>
      </c>
      <c r="AR153" s="132" t="s">
        <v>114</v>
      </c>
      <c r="AT153" s="132" t="s">
        <v>110</v>
      </c>
      <c r="AU153" s="132" t="s">
        <v>77</v>
      </c>
      <c r="AY153" s="13" t="s">
        <v>107</v>
      </c>
      <c r="BE153" s="133">
        <f t="shared" si="24"/>
        <v>0</v>
      </c>
      <c r="BF153" s="133">
        <f t="shared" si="25"/>
        <v>0</v>
      </c>
      <c r="BG153" s="133">
        <f t="shared" si="26"/>
        <v>0</v>
      </c>
      <c r="BH153" s="133">
        <f t="shared" si="27"/>
        <v>0</v>
      </c>
      <c r="BI153" s="133">
        <f t="shared" si="28"/>
        <v>0</v>
      </c>
      <c r="BJ153" s="13" t="s">
        <v>75</v>
      </c>
      <c r="BK153" s="133">
        <f t="shared" si="29"/>
        <v>0</v>
      </c>
      <c r="BL153" s="13" t="s">
        <v>114</v>
      </c>
      <c r="BM153" s="132" t="s">
        <v>231</v>
      </c>
    </row>
    <row r="154" spans="2:65" s="1" customFormat="1" ht="21.75" customHeight="1">
      <c r="B154" s="120"/>
      <c r="C154" s="121" t="s">
        <v>232</v>
      </c>
      <c r="D154" s="121" t="s">
        <v>110</v>
      </c>
      <c r="E154" s="122" t="s">
        <v>233</v>
      </c>
      <c r="F154" s="123" t="s">
        <v>234</v>
      </c>
      <c r="G154" s="124" t="s">
        <v>113</v>
      </c>
      <c r="H154" s="125">
        <v>1</v>
      </c>
      <c r="I154" s="126">
        <v>0</v>
      </c>
      <c r="J154" s="126">
        <f t="shared" si="20"/>
        <v>0</v>
      </c>
      <c r="K154" s="127"/>
      <c r="L154" s="25"/>
      <c r="M154" s="128" t="s">
        <v>1</v>
      </c>
      <c r="N154" s="129" t="s">
        <v>35</v>
      </c>
      <c r="O154" s="130">
        <v>0.57999999999999996</v>
      </c>
      <c r="P154" s="130">
        <f t="shared" si="21"/>
        <v>0.57999999999999996</v>
      </c>
      <c r="Q154" s="130">
        <v>1.01E-3</v>
      </c>
      <c r="R154" s="130">
        <f t="shared" si="22"/>
        <v>1.01E-3</v>
      </c>
      <c r="S154" s="130">
        <v>0</v>
      </c>
      <c r="T154" s="131">
        <f t="shared" si="23"/>
        <v>0</v>
      </c>
      <c r="AR154" s="132" t="s">
        <v>114</v>
      </c>
      <c r="AT154" s="132" t="s">
        <v>110</v>
      </c>
      <c r="AU154" s="132" t="s">
        <v>77</v>
      </c>
      <c r="AY154" s="13" t="s">
        <v>107</v>
      </c>
      <c r="BE154" s="133">
        <f t="shared" si="24"/>
        <v>0</v>
      </c>
      <c r="BF154" s="133">
        <f t="shared" si="25"/>
        <v>0</v>
      </c>
      <c r="BG154" s="133">
        <f t="shared" si="26"/>
        <v>0</v>
      </c>
      <c r="BH154" s="133">
        <f t="shared" si="27"/>
        <v>0</v>
      </c>
      <c r="BI154" s="133">
        <f t="shared" si="28"/>
        <v>0</v>
      </c>
      <c r="BJ154" s="13" t="s">
        <v>75</v>
      </c>
      <c r="BK154" s="133">
        <f t="shared" si="29"/>
        <v>0</v>
      </c>
      <c r="BL154" s="13" t="s">
        <v>114</v>
      </c>
      <c r="BM154" s="132" t="s">
        <v>235</v>
      </c>
    </row>
    <row r="155" spans="2:65" s="1" customFormat="1" ht="21.75" customHeight="1">
      <c r="B155" s="120"/>
      <c r="C155" s="121" t="s">
        <v>236</v>
      </c>
      <c r="D155" s="121" t="s">
        <v>110</v>
      </c>
      <c r="E155" s="122" t="s">
        <v>237</v>
      </c>
      <c r="F155" s="123" t="s">
        <v>238</v>
      </c>
      <c r="G155" s="124" t="s">
        <v>118</v>
      </c>
      <c r="H155" s="125">
        <v>3</v>
      </c>
      <c r="I155" s="126">
        <v>0</v>
      </c>
      <c r="J155" s="126">
        <f t="shared" si="20"/>
        <v>0</v>
      </c>
      <c r="K155" s="127"/>
      <c r="L155" s="25"/>
      <c r="M155" s="128" t="s">
        <v>1</v>
      </c>
      <c r="N155" s="129" t="s">
        <v>35</v>
      </c>
      <c r="O155" s="130">
        <v>0.03</v>
      </c>
      <c r="P155" s="130">
        <f t="shared" si="21"/>
        <v>0.09</v>
      </c>
      <c r="Q155" s="130">
        <v>2.4000000000000001E-4</v>
      </c>
      <c r="R155" s="130">
        <f t="shared" si="22"/>
        <v>7.2000000000000005E-4</v>
      </c>
      <c r="S155" s="130">
        <v>2.5400000000000002E-3</v>
      </c>
      <c r="T155" s="131">
        <f t="shared" si="23"/>
        <v>7.62E-3</v>
      </c>
      <c r="AR155" s="132" t="s">
        <v>114</v>
      </c>
      <c r="AT155" s="132" t="s">
        <v>110</v>
      </c>
      <c r="AU155" s="132" t="s">
        <v>77</v>
      </c>
      <c r="AY155" s="13" t="s">
        <v>107</v>
      </c>
      <c r="BE155" s="133">
        <f t="shared" si="24"/>
        <v>0</v>
      </c>
      <c r="BF155" s="133">
        <f t="shared" si="25"/>
        <v>0</v>
      </c>
      <c r="BG155" s="133">
        <f t="shared" si="26"/>
        <v>0</v>
      </c>
      <c r="BH155" s="133">
        <f t="shared" si="27"/>
        <v>0</v>
      </c>
      <c r="BI155" s="133">
        <f t="shared" si="28"/>
        <v>0</v>
      </c>
      <c r="BJ155" s="13" t="s">
        <v>75</v>
      </c>
      <c r="BK155" s="133">
        <f t="shared" si="29"/>
        <v>0</v>
      </c>
      <c r="BL155" s="13" t="s">
        <v>114</v>
      </c>
      <c r="BM155" s="132" t="s">
        <v>239</v>
      </c>
    </row>
    <row r="156" spans="2:65" s="1" customFormat="1" ht="24.15" customHeight="1">
      <c r="B156" s="120"/>
      <c r="C156" s="121" t="s">
        <v>136</v>
      </c>
      <c r="D156" s="121" t="s">
        <v>110</v>
      </c>
      <c r="E156" s="122" t="s">
        <v>240</v>
      </c>
      <c r="F156" s="123" t="s">
        <v>241</v>
      </c>
      <c r="G156" s="124" t="s">
        <v>118</v>
      </c>
      <c r="H156" s="125">
        <v>4</v>
      </c>
      <c r="I156" s="126">
        <v>0</v>
      </c>
      <c r="J156" s="126">
        <f t="shared" si="20"/>
        <v>0</v>
      </c>
      <c r="K156" s="127"/>
      <c r="L156" s="25"/>
      <c r="M156" s="128" t="s">
        <v>1</v>
      </c>
      <c r="N156" s="129" t="s">
        <v>35</v>
      </c>
      <c r="O156" s="130">
        <v>3.7999999999999999E-2</v>
      </c>
      <c r="P156" s="130">
        <f t="shared" si="21"/>
        <v>0.152</v>
      </c>
      <c r="Q156" s="130">
        <v>2.4000000000000001E-4</v>
      </c>
      <c r="R156" s="130">
        <f t="shared" si="22"/>
        <v>9.6000000000000002E-4</v>
      </c>
      <c r="S156" s="130">
        <v>4.7299999999999998E-3</v>
      </c>
      <c r="T156" s="131">
        <f t="shared" si="23"/>
        <v>1.8919999999999999E-2</v>
      </c>
      <c r="AR156" s="132" t="s">
        <v>114</v>
      </c>
      <c r="AT156" s="132" t="s">
        <v>110</v>
      </c>
      <c r="AU156" s="132" t="s">
        <v>77</v>
      </c>
      <c r="AY156" s="13" t="s">
        <v>107</v>
      </c>
      <c r="BE156" s="133">
        <f t="shared" si="24"/>
        <v>0</v>
      </c>
      <c r="BF156" s="133">
        <f t="shared" si="25"/>
        <v>0</v>
      </c>
      <c r="BG156" s="133">
        <f t="shared" si="26"/>
        <v>0</v>
      </c>
      <c r="BH156" s="133">
        <f t="shared" si="27"/>
        <v>0</v>
      </c>
      <c r="BI156" s="133">
        <f t="shared" si="28"/>
        <v>0</v>
      </c>
      <c r="BJ156" s="13" t="s">
        <v>75</v>
      </c>
      <c r="BK156" s="133">
        <f t="shared" si="29"/>
        <v>0</v>
      </c>
      <c r="BL156" s="13" t="s">
        <v>114</v>
      </c>
      <c r="BM156" s="132" t="s">
        <v>242</v>
      </c>
    </row>
    <row r="157" spans="2:65" s="1" customFormat="1" ht="24.15" customHeight="1">
      <c r="B157" s="120"/>
      <c r="C157" s="121" t="s">
        <v>243</v>
      </c>
      <c r="D157" s="121" t="s">
        <v>110</v>
      </c>
      <c r="E157" s="122" t="s">
        <v>244</v>
      </c>
      <c r="F157" s="123" t="s">
        <v>245</v>
      </c>
      <c r="G157" s="124" t="s">
        <v>246</v>
      </c>
      <c r="H157" s="125">
        <v>2</v>
      </c>
      <c r="I157" s="126">
        <v>0</v>
      </c>
      <c r="J157" s="126">
        <f t="shared" si="20"/>
        <v>0</v>
      </c>
      <c r="K157" s="127"/>
      <c r="L157" s="25"/>
      <c r="M157" s="128" t="s">
        <v>1</v>
      </c>
      <c r="N157" s="129" t="s">
        <v>35</v>
      </c>
      <c r="O157" s="130">
        <v>1.59</v>
      </c>
      <c r="P157" s="130">
        <f t="shared" si="21"/>
        <v>3.18</v>
      </c>
      <c r="Q157" s="130">
        <v>4.28E-3</v>
      </c>
      <c r="R157" s="130">
        <f t="shared" si="22"/>
        <v>8.5599999999999999E-3</v>
      </c>
      <c r="S157" s="130">
        <v>0</v>
      </c>
      <c r="T157" s="131">
        <f t="shared" si="23"/>
        <v>0</v>
      </c>
      <c r="AR157" s="132" t="s">
        <v>114</v>
      </c>
      <c r="AT157" s="132" t="s">
        <v>110</v>
      </c>
      <c r="AU157" s="132" t="s">
        <v>77</v>
      </c>
      <c r="AY157" s="13" t="s">
        <v>107</v>
      </c>
      <c r="BE157" s="133">
        <f t="shared" si="24"/>
        <v>0</v>
      </c>
      <c r="BF157" s="133">
        <f t="shared" si="25"/>
        <v>0</v>
      </c>
      <c r="BG157" s="133">
        <f t="shared" si="26"/>
        <v>0</v>
      </c>
      <c r="BH157" s="133">
        <f t="shared" si="27"/>
        <v>0</v>
      </c>
      <c r="BI157" s="133">
        <f t="shared" si="28"/>
        <v>0</v>
      </c>
      <c r="BJ157" s="13" t="s">
        <v>75</v>
      </c>
      <c r="BK157" s="133">
        <f t="shared" si="29"/>
        <v>0</v>
      </c>
      <c r="BL157" s="13" t="s">
        <v>114</v>
      </c>
      <c r="BM157" s="132" t="s">
        <v>247</v>
      </c>
    </row>
    <row r="158" spans="2:65" s="1" customFormat="1" ht="16.5" customHeight="1">
      <c r="B158" s="120"/>
      <c r="C158" s="121" t="s">
        <v>248</v>
      </c>
      <c r="D158" s="121" t="s">
        <v>110</v>
      </c>
      <c r="E158" s="122" t="s">
        <v>249</v>
      </c>
      <c r="F158" s="123" t="s">
        <v>250</v>
      </c>
      <c r="G158" s="124" t="s">
        <v>113</v>
      </c>
      <c r="H158" s="125">
        <v>1</v>
      </c>
      <c r="I158" s="126">
        <v>0</v>
      </c>
      <c r="J158" s="126">
        <f t="shared" si="20"/>
        <v>0</v>
      </c>
      <c r="K158" s="127"/>
      <c r="L158" s="25"/>
      <c r="M158" s="128" t="s">
        <v>1</v>
      </c>
      <c r="N158" s="129" t="s">
        <v>35</v>
      </c>
      <c r="O158" s="130">
        <v>6.4000000000000001E-2</v>
      </c>
      <c r="P158" s="130">
        <f t="shared" si="21"/>
        <v>6.4000000000000001E-2</v>
      </c>
      <c r="Q158" s="130">
        <v>0</v>
      </c>
      <c r="R158" s="130">
        <f t="shared" si="22"/>
        <v>0</v>
      </c>
      <c r="S158" s="130">
        <v>0</v>
      </c>
      <c r="T158" s="131">
        <f t="shared" si="23"/>
        <v>0</v>
      </c>
      <c r="AR158" s="132" t="s">
        <v>114</v>
      </c>
      <c r="AT158" s="132" t="s">
        <v>110</v>
      </c>
      <c r="AU158" s="132" t="s">
        <v>77</v>
      </c>
      <c r="AY158" s="13" t="s">
        <v>107</v>
      </c>
      <c r="BE158" s="133">
        <f t="shared" si="24"/>
        <v>0</v>
      </c>
      <c r="BF158" s="133">
        <f t="shared" si="25"/>
        <v>0</v>
      </c>
      <c r="BG158" s="133">
        <f t="shared" si="26"/>
        <v>0</v>
      </c>
      <c r="BH158" s="133">
        <f t="shared" si="27"/>
        <v>0</v>
      </c>
      <c r="BI158" s="133">
        <f t="shared" si="28"/>
        <v>0</v>
      </c>
      <c r="BJ158" s="13" t="s">
        <v>75</v>
      </c>
      <c r="BK158" s="133">
        <f t="shared" si="29"/>
        <v>0</v>
      </c>
      <c r="BL158" s="13" t="s">
        <v>114</v>
      </c>
      <c r="BM158" s="132" t="s">
        <v>251</v>
      </c>
    </row>
    <row r="159" spans="2:65" s="1" customFormat="1" ht="16.5" customHeight="1">
      <c r="B159" s="120"/>
      <c r="C159" s="121" t="s">
        <v>252</v>
      </c>
      <c r="D159" s="121" t="s">
        <v>110</v>
      </c>
      <c r="E159" s="122" t="s">
        <v>253</v>
      </c>
      <c r="F159" s="123" t="s">
        <v>254</v>
      </c>
      <c r="G159" s="124" t="s">
        <v>118</v>
      </c>
      <c r="H159" s="125">
        <v>20</v>
      </c>
      <c r="I159" s="126">
        <v>0</v>
      </c>
      <c r="J159" s="126">
        <f t="shared" si="20"/>
        <v>0</v>
      </c>
      <c r="K159" s="127"/>
      <c r="L159" s="25"/>
      <c r="M159" s="128" t="s">
        <v>1</v>
      </c>
      <c r="N159" s="129" t="s">
        <v>35</v>
      </c>
      <c r="O159" s="130">
        <v>6.2E-2</v>
      </c>
      <c r="P159" s="130">
        <f t="shared" si="21"/>
        <v>1.24</v>
      </c>
      <c r="Q159" s="130">
        <v>0</v>
      </c>
      <c r="R159" s="130">
        <f t="shared" si="22"/>
        <v>0</v>
      </c>
      <c r="S159" s="130">
        <v>0</v>
      </c>
      <c r="T159" s="131">
        <f t="shared" si="23"/>
        <v>0</v>
      </c>
      <c r="AR159" s="132" t="s">
        <v>114</v>
      </c>
      <c r="AT159" s="132" t="s">
        <v>110</v>
      </c>
      <c r="AU159" s="132" t="s">
        <v>77</v>
      </c>
      <c r="AY159" s="13" t="s">
        <v>107</v>
      </c>
      <c r="BE159" s="133">
        <f t="shared" si="24"/>
        <v>0</v>
      </c>
      <c r="BF159" s="133">
        <f t="shared" si="25"/>
        <v>0</v>
      </c>
      <c r="BG159" s="133">
        <f t="shared" si="26"/>
        <v>0</v>
      </c>
      <c r="BH159" s="133">
        <f t="shared" si="27"/>
        <v>0</v>
      </c>
      <c r="BI159" s="133">
        <f t="shared" si="28"/>
        <v>0</v>
      </c>
      <c r="BJ159" s="13" t="s">
        <v>75</v>
      </c>
      <c r="BK159" s="133">
        <f t="shared" si="29"/>
        <v>0</v>
      </c>
      <c r="BL159" s="13" t="s">
        <v>114</v>
      </c>
      <c r="BM159" s="132" t="s">
        <v>255</v>
      </c>
    </row>
    <row r="160" spans="2:65" s="1" customFormat="1" ht="16.5" customHeight="1">
      <c r="B160" s="120"/>
      <c r="C160" s="121" t="s">
        <v>256</v>
      </c>
      <c r="D160" s="121" t="s">
        <v>110</v>
      </c>
      <c r="E160" s="122" t="s">
        <v>257</v>
      </c>
      <c r="F160" s="123" t="s">
        <v>258</v>
      </c>
      <c r="G160" s="124" t="s">
        <v>113</v>
      </c>
      <c r="H160" s="125">
        <v>1</v>
      </c>
      <c r="I160" s="126">
        <v>0</v>
      </c>
      <c r="J160" s="126">
        <f t="shared" si="20"/>
        <v>0</v>
      </c>
      <c r="K160" s="127"/>
      <c r="L160" s="25"/>
      <c r="M160" s="128" t="s">
        <v>1</v>
      </c>
      <c r="N160" s="129" t="s">
        <v>35</v>
      </c>
      <c r="O160" s="130">
        <v>0.47199999999999998</v>
      </c>
      <c r="P160" s="130">
        <f t="shared" si="21"/>
        <v>0.47199999999999998</v>
      </c>
      <c r="Q160" s="130">
        <v>2.5000000000000001E-4</v>
      </c>
      <c r="R160" s="130">
        <f t="shared" si="22"/>
        <v>2.5000000000000001E-4</v>
      </c>
      <c r="S160" s="130">
        <v>0</v>
      </c>
      <c r="T160" s="131">
        <f t="shared" si="23"/>
        <v>0</v>
      </c>
      <c r="AR160" s="132" t="s">
        <v>114</v>
      </c>
      <c r="AT160" s="132" t="s">
        <v>110</v>
      </c>
      <c r="AU160" s="132" t="s">
        <v>77</v>
      </c>
      <c r="AY160" s="13" t="s">
        <v>107</v>
      </c>
      <c r="BE160" s="133">
        <f t="shared" si="24"/>
        <v>0</v>
      </c>
      <c r="BF160" s="133">
        <f t="shared" si="25"/>
        <v>0</v>
      </c>
      <c r="BG160" s="133">
        <f t="shared" si="26"/>
        <v>0</v>
      </c>
      <c r="BH160" s="133">
        <f t="shared" si="27"/>
        <v>0</v>
      </c>
      <c r="BI160" s="133">
        <f t="shared" si="28"/>
        <v>0</v>
      </c>
      <c r="BJ160" s="13" t="s">
        <v>75</v>
      </c>
      <c r="BK160" s="133">
        <f t="shared" si="29"/>
        <v>0</v>
      </c>
      <c r="BL160" s="13" t="s">
        <v>114</v>
      </c>
      <c r="BM160" s="132" t="s">
        <v>259</v>
      </c>
    </row>
    <row r="161" spans="2:65" s="1" customFormat="1" ht="24.15" customHeight="1">
      <c r="B161" s="120"/>
      <c r="C161" s="121" t="s">
        <v>260</v>
      </c>
      <c r="D161" s="121" t="s">
        <v>110</v>
      </c>
      <c r="E161" s="122" t="s">
        <v>261</v>
      </c>
      <c r="F161" s="123" t="s">
        <v>262</v>
      </c>
      <c r="G161" s="124" t="s">
        <v>113</v>
      </c>
      <c r="H161" s="125">
        <v>2</v>
      </c>
      <c r="I161" s="126">
        <v>0</v>
      </c>
      <c r="J161" s="126">
        <f t="shared" si="20"/>
        <v>0</v>
      </c>
      <c r="K161" s="127"/>
      <c r="L161" s="25"/>
      <c r="M161" s="128" t="s">
        <v>1</v>
      </c>
      <c r="N161" s="129" t="s">
        <v>35</v>
      </c>
      <c r="O161" s="130">
        <v>0.20599999999999999</v>
      </c>
      <c r="P161" s="130">
        <f t="shared" si="21"/>
        <v>0.41199999999999998</v>
      </c>
      <c r="Q161" s="130">
        <v>3.8000000000000002E-4</v>
      </c>
      <c r="R161" s="130">
        <f t="shared" si="22"/>
        <v>7.6000000000000004E-4</v>
      </c>
      <c r="S161" s="130">
        <v>0</v>
      </c>
      <c r="T161" s="131">
        <f t="shared" si="23"/>
        <v>0</v>
      </c>
      <c r="AR161" s="132" t="s">
        <v>114</v>
      </c>
      <c r="AT161" s="132" t="s">
        <v>110</v>
      </c>
      <c r="AU161" s="132" t="s">
        <v>77</v>
      </c>
      <c r="AY161" s="13" t="s">
        <v>107</v>
      </c>
      <c r="BE161" s="133">
        <f t="shared" si="24"/>
        <v>0</v>
      </c>
      <c r="BF161" s="133">
        <f t="shared" si="25"/>
        <v>0</v>
      </c>
      <c r="BG161" s="133">
        <f t="shared" si="26"/>
        <v>0</v>
      </c>
      <c r="BH161" s="133">
        <f t="shared" si="27"/>
        <v>0</v>
      </c>
      <c r="BI161" s="133">
        <f t="shared" si="28"/>
        <v>0</v>
      </c>
      <c r="BJ161" s="13" t="s">
        <v>75</v>
      </c>
      <c r="BK161" s="133">
        <f t="shared" si="29"/>
        <v>0</v>
      </c>
      <c r="BL161" s="13" t="s">
        <v>114</v>
      </c>
      <c r="BM161" s="132" t="s">
        <v>263</v>
      </c>
    </row>
    <row r="162" spans="2:65" s="1" customFormat="1" ht="24.15" customHeight="1">
      <c r="B162" s="120"/>
      <c r="C162" s="121" t="s">
        <v>264</v>
      </c>
      <c r="D162" s="121" t="s">
        <v>110</v>
      </c>
      <c r="E162" s="122" t="s">
        <v>265</v>
      </c>
      <c r="F162" s="123" t="s">
        <v>266</v>
      </c>
      <c r="G162" s="124" t="s">
        <v>141</v>
      </c>
      <c r="H162" s="125">
        <v>0.03</v>
      </c>
      <c r="I162" s="126">
        <v>0</v>
      </c>
      <c r="J162" s="126">
        <f t="shared" si="20"/>
        <v>0</v>
      </c>
      <c r="K162" s="127"/>
      <c r="L162" s="25"/>
      <c r="M162" s="128" t="s">
        <v>1</v>
      </c>
      <c r="N162" s="129" t="s">
        <v>35</v>
      </c>
      <c r="O162" s="130">
        <v>0.85</v>
      </c>
      <c r="P162" s="130">
        <f t="shared" si="21"/>
        <v>2.5499999999999998E-2</v>
      </c>
      <c r="Q162" s="130">
        <v>0</v>
      </c>
      <c r="R162" s="130">
        <f t="shared" si="22"/>
        <v>0</v>
      </c>
      <c r="S162" s="130">
        <v>0</v>
      </c>
      <c r="T162" s="131">
        <f t="shared" si="23"/>
        <v>0</v>
      </c>
      <c r="AR162" s="132" t="s">
        <v>114</v>
      </c>
      <c r="AT162" s="132" t="s">
        <v>110</v>
      </c>
      <c r="AU162" s="132" t="s">
        <v>77</v>
      </c>
      <c r="AY162" s="13" t="s">
        <v>107</v>
      </c>
      <c r="BE162" s="133">
        <f t="shared" si="24"/>
        <v>0</v>
      </c>
      <c r="BF162" s="133">
        <f t="shared" si="25"/>
        <v>0</v>
      </c>
      <c r="BG162" s="133">
        <f t="shared" si="26"/>
        <v>0</v>
      </c>
      <c r="BH162" s="133">
        <f t="shared" si="27"/>
        <v>0</v>
      </c>
      <c r="BI162" s="133">
        <f t="shared" si="28"/>
        <v>0</v>
      </c>
      <c r="BJ162" s="13" t="s">
        <v>75</v>
      </c>
      <c r="BK162" s="133">
        <f t="shared" si="29"/>
        <v>0</v>
      </c>
      <c r="BL162" s="13" t="s">
        <v>114</v>
      </c>
      <c r="BM162" s="132" t="s">
        <v>267</v>
      </c>
    </row>
    <row r="163" spans="2:65" s="11" customFormat="1" ht="22.95" customHeight="1">
      <c r="B163" s="109"/>
      <c r="D163" s="110" t="s">
        <v>69</v>
      </c>
      <c r="E163" s="118" t="s">
        <v>268</v>
      </c>
      <c r="F163" s="118" t="s">
        <v>269</v>
      </c>
      <c r="J163" s="119">
        <f>BK163</f>
        <v>0</v>
      </c>
      <c r="L163" s="109"/>
      <c r="M163" s="113"/>
      <c r="P163" s="114">
        <f>P164</f>
        <v>1.0680000000000001</v>
      </c>
      <c r="R163" s="114">
        <f>R164</f>
        <v>7.7999999999999988E-4</v>
      </c>
      <c r="T163" s="115">
        <f>T164</f>
        <v>0</v>
      </c>
      <c r="AR163" s="110" t="s">
        <v>77</v>
      </c>
      <c r="AT163" s="116" t="s">
        <v>69</v>
      </c>
      <c r="AU163" s="116" t="s">
        <v>75</v>
      </c>
      <c r="AY163" s="110" t="s">
        <v>107</v>
      </c>
      <c r="BK163" s="117">
        <f>BK164</f>
        <v>0</v>
      </c>
    </row>
    <row r="164" spans="2:65" s="1" customFormat="1" ht="24.15" customHeight="1">
      <c r="B164" s="120"/>
      <c r="C164" s="121" t="s">
        <v>270</v>
      </c>
      <c r="D164" s="121" t="s">
        <v>110</v>
      </c>
      <c r="E164" s="122" t="s">
        <v>271</v>
      </c>
      <c r="F164" s="123" t="s">
        <v>272</v>
      </c>
      <c r="G164" s="124" t="s">
        <v>113</v>
      </c>
      <c r="H164" s="125">
        <v>6</v>
      </c>
      <c r="I164" s="126">
        <v>0</v>
      </c>
      <c r="J164" s="126">
        <f>ROUND(I164*H164,2)</f>
        <v>0</v>
      </c>
      <c r="K164" s="127"/>
      <c r="L164" s="25"/>
      <c r="M164" s="128" t="s">
        <v>1</v>
      </c>
      <c r="N164" s="129" t="s">
        <v>35</v>
      </c>
      <c r="O164" s="130">
        <v>0.17799999999999999</v>
      </c>
      <c r="P164" s="130">
        <f>O164*H164</f>
        <v>1.0680000000000001</v>
      </c>
      <c r="Q164" s="130">
        <v>1.2999999999999999E-4</v>
      </c>
      <c r="R164" s="130">
        <f>Q164*H164</f>
        <v>7.7999999999999988E-4</v>
      </c>
      <c r="S164" s="130">
        <v>0</v>
      </c>
      <c r="T164" s="131">
        <f>S164*H164</f>
        <v>0</v>
      </c>
      <c r="AR164" s="132" t="s">
        <v>114</v>
      </c>
      <c r="AT164" s="132" t="s">
        <v>110</v>
      </c>
      <c r="AU164" s="132" t="s">
        <v>77</v>
      </c>
      <c r="AY164" s="13" t="s">
        <v>107</v>
      </c>
      <c r="BE164" s="133">
        <f>IF(N164="základní",J164,0)</f>
        <v>0</v>
      </c>
      <c r="BF164" s="133">
        <f>IF(N164="snížená",J164,0)</f>
        <v>0</v>
      </c>
      <c r="BG164" s="133">
        <f>IF(N164="zákl. přenesená",J164,0)</f>
        <v>0</v>
      </c>
      <c r="BH164" s="133">
        <f>IF(N164="sníž. přenesená",J164,0)</f>
        <v>0</v>
      </c>
      <c r="BI164" s="133">
        <f>IF(N164="nulová",J164,0)</f>
        <v>0</v>
      </c>
      <c r="BJ164" s="13" t="s">
        <v>75</v>
      </c>
      <c r="BK164" s="133">
        <f>ROUND(I164*H164,2)</f>
        <v>0</v>
      </c>
      <c r="BL164" s="13" t="s">
        <v>114</v>
      </c>
      <c r="BM164" s="132" t="s">
        <v>273</v>
      </c>
    </row>
    <row r="165" spans="2:65" s="11" customFormat="1" ht="25.95" customHeight="1">
      <c r="B165" s="109"/>
      <c r="D165" s="110" t="s">
        <v>69</v>
      </c>
      <c r="E165" s="111" t="s">
        <v>274</v>
      </c>
      <c r="F165" s="111" t="s">
        <v>275</v>
      </c>
      <c r="J165" s="112">
        <f>BK165</f>
        <v>0</v>
      </c>
      <c r="L165" s="109"/>
      <c r="M165" s="113"/>
      <c r="P165" s="114">
        <f>P166+P168</f>
        <v>0</v>
      </c>
      <c r="R165" s="114">
        <f>R166+R168</f>
        <v>0</v>
      </c>
      <c r="T165" s="115">
        <f>T166+T168</f>
        <v>0</v>
      </c>
      <c r="AR165" s="110" t="s">
        <v>128</v>
      </c>
      <c r="AT165" s="116" t="s">
        <v>69</v>
      </c>
      <c r="AU165" s="116" t="s">
        <v>70</v>
      </c>
      <c r="AY165" s="110" t="s">
        <v>107</v>
      </c>
      <c r="BK165" s="117">
        <f>BK166+BK168</f>
        <v>0</v>
      </c>
    </row>
    <row r="166" spans="2:65" s="11" customFormat="1" ht="22.95" customHeight="1">
      <c r="B166" s="109"/>
      <c r="D166" s="110" t="s">
        <v>69</v>
      </c>
      <c r="E166" s="118" t="s">
        <v>276</v>
      </c>
      <c r="F166" s="118" t="s">
        <v>277</v>
      </c>
      <c r="J166" s="119">
        <f>BK166</f>
        <v>0</v>
      </c>
      <c r="L166" s="109"/>
      <c r="M166" s="113"/>
      <c r="P166" s="114">
        <f>P167</f>
        <v>0</v>
      </c>
      <c r="R166" s="114">
        <f>R167</f>
        <v>0</v>
      </c>
      <c r="T166" s="115">
        <f>T167</f>
        <v>0</v>
      </c>
      <c r="AR166" s="110" t="s">
        <v>128</v>
      </c>
      <c r="AT166" s="116" t="s">
        <v>69</v>
      </c>
      <c r="AU166" s="116" t="s">
        <v>75</v>
      </c>
      <c r="AY166" s="110" t="s">
        <v>107</v>
      </c>
      <c r="BK166" s="117">
        <f>BK167</f>
        <v>0</v>
      </c>
    </row>
    <row r="167" spans="2:65" s="1" customFormat="1" ht="16.5" customHeight="1">
      <c r="B167" s="120"/>
      <c r="C167" s="121" t="s">
        <v>278</v>
      </c>
      <c r="D167" s="121" t="s">
        <v>110</v>
      </c>
      <c r="E167" s="122" t="s">
        <v>279</v>
      </c>
      <c r="F167" s="123" t="s">
        <v>280</v>
      </c>
      <c r="G167" s="124" t="s">
        <v>281</v>
      </c>
      <c r="H167" s="125">
        <v>1</v>
      </c>
      <c r="I167" s="126">
        <v>0</v>
      </c>
      <c r="J167" s="126">
        <f>ROUND(I167*H167,2)</f>
        <v>0</v>
      </c>
      <c r="K167" s="127"/>
      <c r="L167" s="25"/>
      <c r="M167" s="128" t="s">
        <v>1</v>
      </c>
      <c r="N167" s="129" t="s">
        <v>35</v>
      </c>
      <c r="O167" s="130">
        <v>0</v>
      </c>
      <c r="P167" s="130">
        <f>O167*H167</f>
        <v>0</v>
      </c>
      <c r="Q167" s="130">
        <v>0</v>
      </c>
      <c r="R167" s="130">
        <f>Q167*H167</f>
        <v>0</v>
      </c>
      <c r="S167" s="130">
        <v>0</v>
      </c>
      <c r="T167" s="131">
        <f>S167*H167</f>
        <v>0</v>
      </c>
      <c r="AR167" s="132" t="s">
        <v>282</v>
      </c>
      <c r="AT167" s="132" t="s">
        <v>110</v>
      </c>
      <c r="AU167" s="132" t="s">
        <v>77</v>
      </c>
      <c r="AY167" s="13" t="s">
        <v>107</v>
      </c>
      <c r="BE167" s="133">
        <f>IF(N167="základní",J167,0)</f>
        <v>0</v>
      </c>
      <c r="BF167" s="133">
        <f>IF(N167="snížená",J167,0)</f>
        <v>0</v>
      </c>
      <c r="BG167" s="133">
        <f>IF(N167="zákl. přenesená",J167,0)</f>
        <v>0</v>
      </c>
      <c r="BH167" s="133">
        <f>IF(N167="sníž. přenesená",J167,0)</f>
        <v>0</v>
      </c>
      <c r="BI167" s="133">
        <f>IF(N167="nulová",J167,0)</f>
        <v>0</v>
      </c>
      <c r="BJ167" s="13" t="s">
        <v>75</v>
      </c>
      <c r="BK167" s="133">
        <f>ROUND(I167*H167,2)</f>
        <v>0</v>
      </c>
      <c r="BL167" s="13" t="s">
        <v>282</v>
      </c>
      <c r="BM167" s="132" t="s">
        <v>283</v>
      </c>
    </row>
    <row r="168" spans="2:65" s="11" customFormat="1" ht="22.95" customHeight="1">
      <c r="B168" s="109"/>
      <c r="D168" s="110" t="s">
        <v>69</v>
      </c>
      <c r="E168" s="118" t="s">
        <v>284</v>
      </c>
      <c r="F168" s="118" t="s">
        <v>285</v>
      </c>
      <c r="J168" s="119">
        <f>BK168</f>
        <v>0</v>
      </c>
      <c r="L168" s="109"/>
      <c r="M168" s="113"/>
      <c r="P168" s="114">
        <f>P169</f>
        <v>0</v>
      </c>
      <c r="R168" s="114">
        <f>R169</f>
        <v>0</v>
      </c>
      <c r="T168" s="115">
        <f>T169</f>
        <v>0</v>
      </c>
      <c r="AR168" s="110" t="s">
        <v>128</v>
      </c>
      <c r="AT168" s="116" t="s">
        <v>69</v>
      </c>
      <c r="AU168" s="116" t="s">
        <v>75</v>
      </c>
      <c r="AY168" s="110" t="s">
        <v>107</v>
      </c>
      <c r="BK168" s="117">
        <f>BK169</f>
        <v>0</v>
      </c>
    </row>
    <row r="169" spans="2:65" s="1" customFormat="1" ht="21.75" customHeight="1">
      <c r="B169" s="120"/>
      <c r="C169" s="121" t="s">
        <v>286</v>
      </c>
      <c r="D169" s="121" t="s">
        <v>110</v>
      </c>
      <c r="E169" s="122" t="s">
        <v>287</v>
      </c>
      <c r="F169" s="123" t="s">
        <v>288</v>
      </c>
      <c r="G169" s="124" t="s">
        <v>281</v>
      </c>
      <c r="H169" s="125">
        <v>1</v>
      </c>
      <c r="I169" s="126">
        <v>0</v>
      </c>
      <c r="J169" s="126">
        <f>ROUND(I169*H169,2)</f>
        <v>0</v>
      </c>
      <c r="K169" s="127"/>
      <c r="L169" s="25"/>
      <c r="M169" s="144" t="s">
        <v>1</v>
      </c>
      <c r="N169" s="145" t="s">
        <v>35</v>
      </c>
      <c r="O169" s="146">
        <v>0</v>
      </c>
      <c r="P169" s="146">
        <f>O169*H169</f>
        <v>0</v>
      </c>
      <c r="Q169" s="146">
        <v>0</v>
      </c>
      <c r="R169" s="146">
        <f>Q169*H169</f>
        <v>0</v>
      </c>
      <c r="S169" s="146">
        <v>0</v>
      </c>
      <c r="T169" s="147">
        <f>S169*H169</f>
        <v>0</v>
      </c>
      <c r="AR169" s="132" t="s">
        <v>282</v>
      </c>
      <c r="AT169" s="132" t="s">
        <v>110</v>
      </c>
      <c r="AU169" s="132" t="s">
        <v>77</v>
      </c>
      <c r="AY169" s="13" t="s">
        <v>107</v>
      </c>
      <c r="BE169" s="133">
        <f>IF(N169="základní",J169,0)</f>
        <v>0</v>
      </c>
      <c r="BF169" s="133">
        <f>IF(N169="snížená",J169,0)</f>
        <v>0</v>
      </c>
      <c r="BG169" s="133">
        <f>IF(N169="zákl. přenesená",J169,0)</f>
        <v>0</v>
      </c>
      <c r="BH169" s="133">
        <f>IF(N169="sníž. přenesená",J169,0)</f>
        <v>0</v>
      </c>
      <c r="BI169" s="133">
        <f>IF(N169="nulová",J169,0)</f>
        <v>0</v>
      </c>
      <c r="BJ169" s="13" t="s">
        <v>75</v>
      </c>
      <c r="BK169" s="133">
        <f>ROUND(I169*H169,2)</f>
        <v>0</v>
      </c>
      <c r="BL169" s="13" t="s">
        <v>282</v>
      </c>
      <c r="BM169" s="132" t="s">
        <v>289</v>
      </c>
    </row>
    <row r="170" spans="2:65" s="1" customFormat="1" ht="6.9" customHeight="1">
      <c r="B170" s="37"/>
      <c r="C170" s="38"/>
      <c r="D170" s="38"/>
      <c r="E170" s="38"/>
      <c r="F170" s="38"/>
      <c r="G170" s="38"/>
      <c r="H170" s="38"/>
      <c r="I170" s="38"/>
      <c r="J170" s="38"/>
      <c r="K170" s="38"/>
      <c r="L170" s="25"/>
    </row>
  </sheetData>
  <autoFilter ref="C119:K169" xr:uid="{00000000-0009-0000-0000-000001000000}"/>
  <mergeCells count="6">
    <mergeCell ref="E112:H112"/>
    <mergeCell ref="L2:V2"/>
    <mergeCell ref="E7:H7"/>
    <mergeCell ref="E16:H16"/>
    <mergeCell ref="E25:H25"/>
    <mergeCell ref="E85:H85"/>
  </mergeCells>
  <pageMargins left="0.39374999999999999" right="0.39374999999999999" top="0.39374999999999999" bottom="0.39374999999999999" header="0" footer="0"/>
  <pageSetup paperSize="9" scale="87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MSZATCANY - REKONSTRUKCE ...</vt:lpstr>
      <vt:lpstr>'MSZATCANY - REKONSTRUKCE ...'!Názvy_tisku</vt:lpstr>
      <vt:lpstr>'Rekapitulace stavby'!Názvy_tisku</vt:lpstr>
      <vt:lpstr>'MSZATCANY - REKONSTRUKCE 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ZBYNEK-PC\Zbynek</dc:creator>
  <cp:lastModifiedBy>Petra Štěpková</cp:lastModifiedBy>
  <cp:lastPrinted>2024-03-04T08:01:04Z</cp:lastPrinted>
  <dcterms:created xsi:type="dcterms:W3CDTF">2024-03-04T07:40:36Z</dcterms:created>
  <dcterms:modified xsi:type="dcterms:W3CDTF">2024-06-11T12:21:20Z</dcterms:modified>
</cp:coreProperties>
</file>